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660" windowHeight="13305" activeTab="0"/>
  </bookViews>
  <sheets>
    <sheet name="Plan_Overview" sheetId="1" r:id="rId1"/>
    <sheet name="Support" sheetId="2" r:id="rId2"/>
  </sheets>
  <externalReferences>
    <externalReference r:id="rId5"/>
  </externalReferences>
  <definedNames>
    <definedName name="FirstOrbit">'Plan_Overview'!$D$2</definedName>
    <definedName name="LastAvailableAUX_TIM_UTC">'Support'!$B$1</definedName>
    <definedName name="LokalCopyOfLastAvailableAUX_TIM_UTC">'Support'!$B$1</definedName>
    <definedName name="LokalCopyOfLastAvailableROE_UTC">'Support'!$B$2</definedName>
    <definedName name="Plan_Overview_AHR_Report">'Plan_Overview'!$B$1:$I$91</definedName>
    <definedName name="_xlnm.Print_Titles" localSheetId="0">'Plan_Overview'!$1:$1</definedName>
    <definedName name="SodapFirstDay">'Support'!$B$3</definedName>
    <definedName name="System_SODAP">'Plan_Overview'!$B:$I</definedName>
  </definedNames>
  <calcPr fullCalcOnLoad="1"/>
</workbook>
</file>

<file path=xl/sharedStrings.xml><?xml version="1.0" encoding="utf-8"?>
<sst xmlns="http://schemas.openxmlformats.org/spreadsheetml/2006/main" count="259" uniqueCount="197">
  <si>
    <t>SODAP Activity</t>
  </si>
  <si>
    <t>start
orbit</t>
  </si>
  <si>
    <t>ANX (UTC)</t>
  </si>
  <si>
    <t>stop
orbit</t>
  </si>
  <si>
    <t>Duration
(day)</t>
  </si>
  <si>
    <t>Duration
(h)</t>
  </si>
  <si>
    <t>Duration
(min)</t>
  </si>
  <si>
    <t>First Orbit</t>
  </si>
  <si>
    <t>SCIA Switch on Part 1</t>
  </si>
  <si>
    <t>SCIA Switch on Part 2</t>
  </si>
  <si>
    <t>SCIA Switch on Part 3</t>
  </si>
  <si>
    <t>ICU RAM Dump</t>
  </si>
  <si>
    <t>SFT Part 1</t>
  </si>
  <si>
    <t>SFT Part 2</t>
  </si>
  <si>
    <t>APSM Check (Ia)</t>
  </si>
  <si>
    <t>APSM Check (Ib)</t>
  </si>
  <si>
    <t>APSM Check (IIa)</t>
  </si>
  <si>
    <t>APSM Check (IIb)</t>
  </si>
  <si>
    <t>APSM Check (IIIa)</t>
  </si>
  <si>
    <t>APSM Check (IIIb)</t>
  </si>
  <si>
    <t>APSM Check (IVa)</t>
  </si>
  <si>
    <t>APSM Check (IVb)</t>
  </si>
  <si>
    <t>SP RAM Dump</t>
  </si>
  <si>
    <t>Full Functional Test</t>
  </si>
  <si>
    <t>SPL_TST</t>
  </si>
  <si>
    <t>Monitoring 1_1</t>
  </si>
  <si>
    <t>Thermal Transition 2 to 3</t>
  </si>
  <si>
    <t>Monitoring 2_1</t>
  </si>
  <si>
    <t>Decontam 1: warm up</t>
  </si>
  <si>
    <t>Decontam 1: 3 Days</t>
  </si>
  <si>
    <t>Decontam 1: Cool down</t>
  </si>
  <si>
    <t>Monitoring 2_2</t>
  </si>
  <si>
    <t>Monitoring 3a_1</t>
  </si>
  <si>
    <t>Measurement Window 1</t>
  </si>
  <si>
    <t>Monitoring 3a_2</t>
  </si>
  <si>
    <t>AZACM Cover Release</t>
  </si>
  <si>
    <t>TV Window 2</t>
  </si>
  <si>
    <t>Monitoring 3b_1</t>
  </si>
  <si>
    <t>Measurement Window 2</t>
  </si>
  <si>
    <t>Monitoring 3b_2</t>
  </si>
  <si>
    <t>Thermal Transition 4b to 5a</t>
  </si>
  <si>
    <t>Monitoring 4a_1</t>
  </si>
  <si>
    <t>Decontam 2: warm up</t>
  </si>
  <si>
    <t>Decontam 2: 3 Days</t>
  </si>
  <si>
    <t>Decontam 2: Cool down</t>
  </si>
  <si>
    <t>Special Monitoring 1</t>
  </si>
  <si>
    <t>SRC release + start of decontamintion</t>
  </si>
  <si>
    <t>Decontam 3: warm up</t>
  </si>
  <si>
    <t>Decontam 3: 2 Days</t>
  </si>
  <si>
    <t>Decontam 3: Cool down</t>
  </si>
  <si>
    <t>Special Monitoring 2</t>
  </si>
  <si>
    <t>Monitoring 4b_1</t>
  </si>
  <si>
    <t>Lunar Measurement 1</t>
  </si>
  <si>
    <t>Thermal Variation</t>
  </si>
  <si>
    <t>Monitoring 4b_2</t>
  </si>
  <si>
    <t>Thermal Transition 6 to 7</t>
  </si>
  <si>
    <t>Monitoring 5_1</t>
  </si>
  <si>
    <t>Measurement Window 3</t>
  </si>
  <si>
    <t>Monitoring 5_2</t>
  </si>
  <si>
    <t>Monitoring 6a_1</t>
  </si>
  <si>
    <t>Monitoring 6a_2</t>
  </si>
  <si>
    <t>ELACM Cover release</t>
  </si>
  <si>
    <t>Monitoring 6b_1</t>
  </si>
  <si>
    <t>Monitoring 6b_2</t>
  </si>
  <si>
    <t>Nominal Decontam : warm up</t>
  </si>
  <si>
    <t>Nominal Decontam: 2 Days</t>
  </si>
  <si>
    <t>Nominal Decontam: Cool down</t>
  </si>
  <si>
    <t>Monitoring 6b_3</t>
  </si>
  <si>
    <t xml:space="preserve">Last Available AUX_TIM </t>
  </si>
  <si>
    <t>SCOMP Activity</t>
  </si>
  <si>
    <t>Measurement Window 4 SF</t>
  </si>
  <si>
    <t>Lunar Measurement 2</t>
  </si>
  <si>
    <t>Measurement Window 5a</t>
  </si>
  <si>
    <t>Measurement Window 5b</t>
  </si>
  <si>
    <t>Measurement Window 4.1</t>
  </si>
  <si>
    <t>Measurement Window 4.2</t>
  </si>
  <si>
    <t>Measurement Window 4.3</t>
  </si>
  <si>
    <t>Measurement Window 5.1</t>
  </si>
  <si>
    <t>Break</t>
  </si>
  <si>
    <t>First SODAP Orbit</t>
  </si>
  <si>
    <t>APSM Check (Ia) rerun</t>
  </si>
  <si>
    <t>APSM Check (Ib) rerun</t>
  </si>
  <si>
    <t>Last Available ROE</t>
  </si>
  <si>
    <t>Functional Test</t>
  </si>
  <si>
    <t>TV Window 0</t>
  </si>
  <si>
    <t>TV Window 1</t>
  </si>
  <si>
    <t>Lunar Measurement 3</t>
  </si>
  <si>
    <t>APSM Check (Ib) rerun 2</t>
  </si>
  <si>
    <t>APSM Check (IIb) rerun</t>
  </si>
  <si>
    <t>APSM Check (IIIb) rerun</t>
  </si>
  <si>
    <t>APSM Check (IVb) rerun</t>
  </si>
  <si>
    <t>Safing StandbyRefuse 2002_04_13</t>
  </si>
  <si>
    <t>Recovery 2002_04_14</t>
  </si>
  <si>
    <t>TV Window SM 1</t>
  </si>
  <si>
    <t>Thermal Transition 5b to 5c</t>
  </si>
  <si>
    <t>SODAP Sequence</t>
  </si>
  <si>
    <t>Safing Heater Refuse 2002_04_28</t>
  </si>
  <si>
    <t>Recovery Heater Refuse 2002_04_30</t>
  </si>
  <si>
    <t>Safing Standby Refuse 2002_04_28</t>
  </si>
  <si>
    <t>Recovery Standby Refuse 2002_04_30</t>
  </si>
  <si>
    <t>Thermal Variation Retest</t>
  </si>
  <si>
    <t>Measurement Window 4.4</t>
  </si>
  <si>
    <t>% done</t>
  </si>
  <si>
    <t>Measurement Window 3 Repetition</t>
  </si>
  <si>
    <t>SodapFirstDay</t>
  </si>
  <si>
    <t>PL_SOL Safing to Off-Safe 2002_05_11</t>
  </si>
  <si>
    <t>Recovery 2002_05_14</t>
  </si>
  <si>
    <t>PMC action 3 to R/W-Wait 2002_05_17</t>
  </si>
  <si>
    <t>Recovery from R/W-Wait to STB 2002_05_22</t>
  </si>
  <si>
    <t>Recovery from STB to HTR 2002_05_22</t>
  </si>
  <si>
    <t>PMC action 3 to R/W-Wait 2002_05_26</t>
  </si>
  <si>
    <t>PL_SOL Safing to Off-Safe 2002_05_27</t>
  </si>
  <si>
    <t>Recovery 2002_05_29</t>
  </si>
  <si>
    <t>Thermal Variation Retest  Start TMLs</t>
  </si>
  <si>
    <t>Thermal Variation Retest TVA_5</t>
  </si>
  <si>
    <t>Measurement Window 7.1</t>
  </si>
  <si>
    <t>APSM Check 1a</t>
  </si>
  <si>
    <t>APSM Check 1b</t>
  </si>
  <si>
    <t>APSM Check 2a</t>
  </si>
  <si>
    <t>Thermal Variation manual TMLs</t>
  </si>
  <si>
    <t>PL_SOL Safing to Off-Safe 2002_06_05</t>
  </si>
  <si>
    <t>Recovery 2002_06_11</t>
  </si>
  <si>
    <t>Thermal Transition to 8a Set 2, manual TMLs</t>
  </si>
  <si>
    <t>Safing Heater Refuse 2002_06_12</t>
  </si>
  <si>
    <t>PMC action 3 to R/W-Wait 2002_06_13</t>
  </si>
  <si>
    <t>Measurement Window 5.1 SPL STS</t>
  </si>
  <si>
    <t>Measurement Window 5.2 S_DIFF_var</t>
  </si>
  <si>
    <t>Measurement Window 5.2 Pre</t>
  </si>
  <si>
    <t>Measurement Window 5.3 S_SFE</t>
  </si>
  <si>
    <t>Measurement Window 5.3 D_PET</t>
  </si>
  <si>
    <t>Recovery 2002_06_13</t>
  </si>
  <si>
    <t>PMC action 3 to R/W-Wait 2002_06_17</t>
  </si>
  <si>
    <t>Recovery 2002_06_17</t>
  </si>
  <si>
    <t>Measurement Window 5.4 Beta States</t>
  </si>
  <si>
    <t>Special Monitoring 3</t>
  </si>
  <si>
    <t>Monitoring 6b_3 (new)</t>
  </si>
  <si>
    <t>Start Validation Phase</t>
  </si>
  <si>
    <t>TV Window 5</t>
  </si>
  <si>
    <t>APSM Check 1a rerun</t>
  </si>
  <si>
    <t>APSM Check 1b rerun</t>
  </si>
  <si>
    <t>APSM Check 2a rerun</t>
  </si>
  <si>
    <t>APSM Check 2b rerun</t>
  </si>
  <si>
    <t>Thermal Verification 5</t>
  </si>
  <si>
    <t>APSM Check 1a rerun 2</t>
  </si>
  <si>
    <t>Icing Test</t>
  </si>
  <si>
    <t>Beta State Load/Dump</t>
  </si>
  <si>
    <t>PMC action 3 to R/W-Wait 2002_07_15</t>
  </si>
  <si>
    <t>Recovery 2002_07_16</t>
  </si>
  <si>
    <t>Validation Phase</t>
  </si>
  <si>
    <t>Safing Heater Refuse 2002_08_28</t>
  </si>
  <si>
    <t>Icing Test / Non-nominal Decontamination</t>
  </si>
  <si>
    <t>1st nominal APSM Check</t>
  </si>
  <si>
    <t>1st nominal PMD/ADC Calibration</t>
  </si>
  <si>
    <t>Recovery Heater Refuse 2002_08_29</t>
  </si>
  <si>
    <t>2nd nominal APSM Check</t>
  </si>
  <si>
    <t>14 Orbits Nadir_Pointing_Left_32</t>
  </si>
  <si>
    <t>14 Orbits Nadir_Pointing_Right_32</t>
  </si>
  <si>
    <t>OCM / PMC sw update</t>
  </si>
  <si>
    <t>14 Orbits Nadir_Pointing_D_00</t>
  </si>
  <si>
    <t>Validation High Data Rate</t>
  </si>
  <si>
    <t>Beta States (nominally unused)</t>
  </si>
  <si>
    <t>3rd nominal APSM Check</t>
  </si>
  <si>
    <t>2nd nominal PMD/ADC Calibration</t>
  </si>
  <si>
    <t>ICU SW Patch V2.04</t>
  </si>
  <si>
    <t>Flash Decontamination</t>
  </si>
  <si>
    <t>PMC sw update</t>
  </si>
  <si>
    <t>ICU Standby</t>
  </si>
  <si>
    <t>Leonid Meteor Shower</t>
  </si>
  <si>
    <t>ENVISAT Recovery incl. PMTC Patch V2.14 RAM</t>
  </si>
  <si>
    <t>Nadir Dark Current</t>
  </si>
  <si>
    <t>14 Orbits Nadir_Pointing_Left_16</t>
  </si>
  <si>
    <t>14 Orbits Nadir_Pointing_Right_16</t>
  </si>
  <si>
    <t>2 x 14 Orbits, Dark Current and WLS</t>
  </si>
  <si>
    <t>Additional Sodap Measurements</t>
  </si>
  <si>
    <t>SF accuracy</t>
  </si>
  <si>
    <t>Beta States</t>
  </si>
  <si>
    <t>Beta States, Nadir only, Limb only</t>
  </si>
  <si>
    <t>Final Flight States (nominally unused)</t>
  </si>
  <si>
    <t>Final Flight States</t>
  </si>
  <si>
    <t>Delta Sodap Lunar Measurements</t>
  </si>
  <si>
    <t>Safing Heater Refuse 2002_11_30</t>
  </si>
  <si>
    <t>Recovery Heater Refuse 2002_11_30</t>
  </si>
  <si>
    <t>Repair config_13 after SCIA-safing</t>
  </si>
  <si>
    <t>Additional Sodap Measurements Repeat</t>
  </si>
  <si>
    <t>Safing Heater Refuse 2002_12_04</t>
  </si>
  <si>
    <t>PMTC Patch V2.14 EEPROM</t>
  </si>
  <si>
    <t>Recovery Heater Refuse 2002_12_04</t>
  </si>
  <si>
    <t>Repair beta after SCIA-safing</t>
  </si>
  <si>
    <t>Engineering (Thermal)</t>
  </si>
  <si>
    <t>Safing Heater Refuse 2002_12_12</t>
  </si>
  <si>
    <t>Recovery Heater Refuse 2002_12_12</t>
  </si>
  <si>
    <t>MPS take over</t>
  </si>
  <si>
    <t>Reinit., PMTC Dump,  Non-Nominal Decont. Warmup</t>
  </si>
  <si>
    <t>Safing Heater Refuse 2003_01_04</t>
  </si>
  <si>
    <t>Non-Nominal Decont. Cooldown</t>
  </si>
  <si>
    <t>#</t>
  </si>
  <si>
    <t>Recovery Heater Refuse 2003_01_06</t>
  </si>
</sst>
</file>

<file path=xl/styles.xml><?xml version="1.0" encoding="utf-8"?>
<styleSheet xmlns="http://schemas.openxmlformats.org/spreadsheetml/2006/main">
  <numFmts count="6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h:mm:ss"/>
    <numFmt numFmtId="174" formatCode="m/d/yy\ h:mm"/>
    <numFmt numFmtId="175" formatCode="h:mm"/>
    <numFmt numFmtId="176" formatCode="0.0000"/>
    <numFmt numFmtId="177" formatCode="0.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00.000"/>
    <numFmt numFmtId="184" formatCode="00"/>
    <numFmt numFmtId="185" formatCode=".000000"/>
    <numFmt numFmtId="186" formatCode="#0.000000"/>
    <numFmt numFmtId="187" formatCode="00000"/>
    <numFmt numFmtId="188" formatCode="0000000000"/>
    <numFmt numFmtId="189" formatCode="0000.000000"/>
    <numFmt numFmtId="190" formatCode="#####0"/>
    <numFmt numFmtId="191" formatCode="dd\-mm\-yyyy\ hh:mm:ss.000"/>
    <numFmt numFmtId="192" formatCode="00.00"/>
    <numFmt numFmtId="193" formatCode="00.0000"/>
    <numFmt numFmtId="194" formatCode="00.00000"/>
    <numFmt numFmtId="195" formatCode="00.000000"/>
    <numFmt numFmtId="196" formatCode="00.0000000"/>
    <numFmt numFmtId="197" formatCode="00.00000000"/>
    <numFmt numFmtId="198" formatCode="00.000000000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&quot;$&quot;* #,##0_);_(&quot;$&quot;* \(#,##0\);_(&quot;$&quot;* &quot;-&quot;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* #,##0.00_);_(* \(#,##0.00\);_(* &quot;-&quot;??_);_(@_)"/>
    <numFmt numFmtId="207" formatCode="dd/mm/yyyy\ hh:mm:ss"/>
    <numFmt numFmtId="208" formatCode="yyyy/mm/dd\ hh:mm:ss"/>
    <numFmt numFmtId="209" formatCode="dd\-mmm\-yyyy\ hh:mm:ss.000"/>
    <numFmt numFmtId="210" formatCode="dd\-mmm\-\Y\Y\Y\Y\ hh:mm:ss.000"/>
    <numFmt numFmtId="211" formatCode="[h]:mm:ss.000"/>
    <numFmt numFmtId="212" formatCode="hh:mm:ss.000"/>
    <numFmt numFmtId="213" formatCode="dd\-mmm\-yyyy\ hh:mm"/>
    <numFmt numFmtId="214" formatCode="\d\d\d\d"/>
    <numFmt numFmtId="215" formatCode="dddd"/>
    <numFmt numFmtId="216" formatCode="\D\D\D\D"/>
    <numFmt numFmtId="217" formatCode="0.0%"/>
  </numFmts>
  <fonts count="10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name val="MS Sans Serif"/>
      <family val="0"/>
    </font>
    <font>
      <sz val="12"/>
      <name val="Arial"/>
      <family val="0"/>
    </font>
    <font>
      <b/>
      <sz val="10"/>
      <color indexed="17"/>
      <name val="Arial"/>
      <family val="2"/>
    </font>
    <font>
      <u val="single"/>
      <sz val="10"/>
      <color indexed="12"/>
      <name val="Arial"/>
      <family val="0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</fills>
  <borders count="54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368">
    <xf numFmtId="0" fontId="0" fillId="0" borderId="0" xfId="0" applyAlignment="1">
      <alignment/>
    </xf>
    <xf numFmtId="2" fontId="0" fillId="2" borderId="1" xfId="0" applyNumberFormat="1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2" fontId="0" fillId="3" borderId="2" xfId="0" applyNumberFormat="1" applyFill="1" applyBorder="1" applyAlignment="1">
      <alignment horizontal="center" vertical="center"/>
    </xf>
    <xf numFmtId="2" fontId="0" fillId="3" borderId="3" xfId="0" applyNumberFormat="1" applyFill="1" applyBorder="1" applyAlignment="1">
      <alignment horizontal="center" vertical="center"/>
    </xf>
    <xf numFmtId="2" fontId="0" fillId="3" borderId="4" xfId="0" applyNumberFormat="1" applyFill="1" applyBorder="1" applyAlignment="1">
      <alignment horizontal="center" vertical="center"/>
    </xf>
    <xf numFmtId="2" fontId="0" fillId="3" borderId="5" xfId="0" applyNumberFormat="1" applyFill="1" applyBorder="1" applyAlignment="1">
      <alignment horizontal="center" vertical="center"/>
    </xf>
    <xf numFmtId="2" fontId="0" fillId="3" borderId="6" xfId="0" applyNumberFormat="1" applyFill="1" applyBorder="1" applyAlignment="1">
      <alignment horizontal="center" vertical="center"/>
    </xf>
    <xf numFmtId="211" fontId="1" fillId="4" borderId="7" xfId="0" applyNumberFormat="1" applyFont="1" applyFill="1" applyBorder="1" applyAlignment="1">
      <alignment/>
    </xf>
    <xf numFmtId="209" fontId="1" fillId="4" borderId="8" xfId="0" applyNumberFormat="1" applyFont="1" applyFill="1" applyBorder="1" applyAlignment="1">
      <alignment/>
    </xf>
    <xf numFmtId="2" fontId="0" fillId="3" borderId="9" xfId="0" applyNumberFormat="1" applyFont="1" applyFill="1" applyBorder="1" applyAlignment="1">
      <alignment vertical="center"/>
    </xf>
    <xf numFmtId="2" fontId="0" fillId="3" borderId="10" xfId="0" applyNumberFormat="1" applyFill="1" applyBorder="1" applyAlignment="1">
      <alignment horizontal="center" vertical="center"/>
    </xf>
    <xf numFmtId="2" fontId="0" fillId="3" borderId="11" xfId="0" applyNumberFormat="1" applyFill="1" applyBorder="1" applyAlignment="1">
      <alignment horizontal="center" vertical="center"/>
    </xf>
    <xf numFmtId="2" fontId="0" fillId="3" borderId="12" xfId="0" applyNumberFormat="1" applyFill="1" applyBorder="1" applyAlignment="1">
      <alignment horizontal="center" vertical="center"/>
    </xf>
    <xf numFmtId="2" fontId="0" fillId="3" borderId="7" xfId="0" applyNumberFormat="1" applyFill="1" applyBorder="1" applyAlignment="1">
      <alignment horizontal="center" vertical="center"/>
    </xf>
    <xf numFmtId="2" fontId="0" fillId="3" borderId="13" xfId="0" applyNumberFormat="1" applyFill="1" applyBorder="1" applyAlignment="1">
      <alignment horizontal="center" vertical="center"/>
    </xf>
    <xf numFmtId="2" fontId="0" fillId="3" borderId="8" xfId="0" applyNumberFormat="1" applyFill="1" applyBorder="1" applyAlignment="1">
      <alignment horizontal="center" vertical="center"/>
    </xf>
    <xf numFmtId="2" fontId="0" fillId="5" borderId="5" xfId="0" applyNumberFormat="1" applyFill="1" applyBorder="1" applyAlignment="1">
      <alignment horizontal="center" vertical="center"/>
    </xf>
    <xf numFmtId="2" fontId="0" fillId="5" borderId="6" xfId="0" applyNumberFormat="1" applyFill="1" applyBorder="1" applyAlignment="1">
      <alignment horizontal="center" vertical="center"/>
    </xf>
    <xf numFmtId="2" fontId="0" fillId="3" borderId="14" xfId="0" applyNumberFormat="1" applyFont="1" applyFill="1" applyBorder="1" applyAlignment="1">
      <alignment horizontal="center" vertical="center"/>
    </xf>
    <xf numFmtId="49" fontId="0" fillId="3" borderId="9" xfId="0" applyNumberFormat="1" applyFont="1" applyFill="1" applyBorder="1" applyAlignment="1">
      <alignment vertical="center"/>
    </xf>
    <xf numFmtId="49" fontId="0" fillId="3" borderId="15" xfId="0" applyNumberFormat="1" applyFont="1" applyFill="1" applyBorder="1" applyAlignment="1">
      <alignment vertical="center"/>
    </xf>
    <xf numFmtId="49" fontId="0" fillId="3" borderId="16" xfId="0" applyNumberFormat="1" applyFont="1" applyFill="1" applyBorder="1" applyAlignment="1">
      <alignment vertical="center"/>
    </xf>
    <xf numFmtId="49" fontId="0" fillId="3" borderId="17" xfId="0" applyNumberFormat="1" applyFont="1" applyFill="1" applyBorder="1" applyAlignment="1">
      <alignment vertical="center"/>
    </xf>
    <xf numFmtId="49" fontId="0" fillId="0" borderId="0" xfId="0" applyNumberFormat="1" applyAlignment="1">
      <alignment/>
    </xf>
    <xf numFmtId="2" fontId="2" fillId="6" borderId="1" xfId="0" applyNumberFormat="1" applyFont="1" applyFill="1" applyBorder="1" applyAlignment="1">
      <alignment horizontal="center" vertical="center"/>
    </xf>
    <xf numFmtId="2" fontId="2" fillId="6" borderId="2" xfId="0" applyNumberFormat="1" applyFont="1" applyFill="1" applyBorder="1" applyAlignment="1">
      <alignment horizontal="center" vertical="center"/>
    </xf>
    <xf numFmtId="2" fontId="2" fillId="6" borderId="3" xfId="0" applyNumberFormat="1" applyFont="1" applyFill="1" applyBorder="1" applyAlignment="1">
      <alignment horizontal="center" vertical="center"/>
    </xf>
    <xf numFmtId="2" fontId="2" fillId="7" borderId="13" xfId="0" applyNumberFormat="1" applyFont="1" applyFill="1" applyBorder="1" applyAlignment="1">
      <alignment horizontal="center" vertical="center"/>
    </xf>
    <xf numFmtId="2" fontId="2" fillId="7" borderId="8" xfId="0" applyNumberFormat="1" applyFont="1" applyFill="1" applyBorder="1" applyAlignment="1">
      <alignment horizontal="center" vertical="center"/>
    </xf>
    <xf numFmtId="2" fontId="0" fillId="8" borderId="17" xfId="0" applyNumberFormat="1" applyFont="1" applyFill="1" applyBorder="1" applyAlignment="1">
      <alignment vertical="center"/>
    </xf>
    <xf numFmtId="2" fontId="0" fillId="8" borderId="7" xfId="0" applyNumberFormat="1" applyFill="1" applyBorder="1" applyAlignment="1">
      <alignment horizontal="center" vertical="center"/>
    </xf>
    <xf numFmtId="2" fontId="0" fillId="8" borderId="13" xfId="0" applyNumberFormat="1" applyFill="1" applyBorder="1" applyAlignment="1">
      <alignment horizontal="center" vertical="center"/>
    </xf>
    <xf numFmtId="2" fontId="0" fillId="8" borderId="8" xfId="0" applyNumberFormat="1" applyFill="1" applyBorder="1" applyAlignment="1">
      <alignment horizontal="center" vertical="center"/>
    </xf>
    <xf numFmtId="2" fontId="0" fillId="8" borderId="17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213" fontId="2" fillId="6" borderId="3" xfId="0" applyNumberFormat="1" applyFont="1" applyFill="1" applyBorder="1" applyAlignment="1">
      <alignment horizontal="center" vertical="center"/>
    </xf>
    <xf numFmtId="213" fontId="0" fillId="8" borderId="8" xfId="0" applyNumberFormat="1" applyFill="1" applyBorder="1" applyAlignment="1">
      <alignment horizontal="center" vertical="center"/>
    </xf>
    <xf numFmtId="213" fontId="0" fillId="2" borderId="3" xfId="0" applyNumberFormat="1" applyFill="1" applyBorder="1" applyAlignment="1">
      <alignment horizontal="center" vertical="center"/>
    </xf>
    <xf numFmtId="213" fontId="0" fillId="3" borderId="12" xfId="0" applyNumberFormat="1" applyFill="1" applyBorder="1" applyAlignment="1">
      <alignment horizontal="center" vertical="center"/>
    </xf>
    <xf numFmtId="213" fontId="0" fillId="3" borderId="3" xfId="0" applyNumberFormat="1" applyFill="1" applyBorder="1" applyAlignment="1">
      <alignment horizontal="center" vertical="center"/>
    </xf>
    <xf numFmtId="213" fontId="0" fillId="3" borderId="6" xfId="0" applyNumberFormat="1" applyFill="1" applyBorder="1" applyAlignment="1">
      <alignment horizontal="center" vertical="center"/>
    </xf>
    <xf numFmtId="213" fontId="0" fillId="3" borderId="8" xfId="0" applyNumberFormat="1" applyFill="1" applyBorder="1" applyAlignment="1">
      <alignment horizontal="center" vertical="center"/>
    </xf>
    <xf numFmtId="213" fontId="2" fillId="7" borderId="8" xfId="0" applyNumberFormat="1" applyFont="1" applyFill="1" applyBorder="1" applyAlignment="1">
      <alignment horizontal="center" vertical="center"/>
    </xf>
    <xf numFmtId="213" fontId="0" fillId="3" borderId="3" xfId="0" applyNumberFormat="1" applyFont="1" applyFill="1" applyBorder="1" applyAlignment="1">
      <alignment horizontal="center" vertical="center"/>
    </xf>
    <xf numFmtId="213" fontId="0" fillId="3" borderId="6" xfId="0" applyNumberFormat="1" applyFont="1" applyFill="1" applyBorder="1" applyAlignment="1">
      <alignment horizontal="center" vertical="center"/>
    </xf>
    <xf numFmtId="213" fontId="0" fillId="2" borderId="3" xfId="0" applyNumberFormat="1" applyFont="1" applyFill="1" applyBorder="1" applyAlignment="1">
      <alignment horizontal="center" vertical="center"/>
    </xf>
    <xf numFmtId="213" fontId="0" fillId="3" borderId="8" xfId="0" applyNumberFormat="1" applyFont="1" applyFill="1" applyBorder="1" applyAlignment="1">
      <alignment horizontal="center" vertical="center"/>
    </xf>
    <xf numFmtId="213" fontId="0" fillId="3" borderId="12" xfId="0" applyNumberFormat="1" applyFont="1" applyFill="1" applyBorder="1" applyAlignment="1">
      <alignment horizontal="center" vertical="center"/>
    </xf>
    <xf numFmtId="213" fontId="0" fillId="8" borderId="17" xfId="0" applyNumberFormat="1" applyFont="1" applyFill="1" applyBorder="1" applyAlignment="1">
      <alignment horizontal="center" vertical="center"/>
    </xf>
    <xf numFmtId="209" fontId="0" fillId="0" borderId="0" xfId="0" applyNumberFormat="1" applyAlignment="1">
      <alignment horizontal="center"/>
    </xf>
    <xf numFmtId="1" fontId="2" fillId="6" borderId="1" xfId="0" applyNumberFormat="1" applyFont="1" applyFill="1" applyBorder="1" applyAlignment="1">
      <alignment horizontal="center" vertical="center"/>
    </xf>
    <xf numFmtId="1" fontId="0" fillId="8" borderId="7" xfId="0" applyNumberForma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1" fontId="0" fillId="3" borderId="10" xfId="0" applyNumberFormat="1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1" fontId="0" fillId="3" borderId="4" xfId="0" applyNumberFormat="1" applyFill="1" applyBorder="1" applyAlignment="1">
      <alignment horizontal="center" vertical="center"/>
    </xf>
    <xf numFmtId="1" fontId="0" fillId="3" borderId="7" xfId="0" applyNumberFormat="1" applyFill="1" applyBorder="1" applyAlignment="1">
      <alignment horizontal="center" vertical="center"/>
    </xf>
    <xf numFmtId="1" fontId="2" fillId="7" borderId="7" xfId="0" applyNumberFormat="1" applyFont="1" applyFill="1" applyBorder="1" applyAlignment="1">
      <alignment horizontal="center" vertical="center"/>
    </xf>
    <xf numFmtId="1" fontId="0" fillId="3" borderId="1" xfId="0" applyNumberFormat="1" applyFont="1" applyFill="1" applyBorder="1" applyAlignment="1">
      <alignment horizontal="center" vertical="center"/>
    </xf>
    <xf numFmtId="1" fontId="0" fillId="3" borderId="4" xfId="0" applyNumberFormat="1" applyFont="1" applyFill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center" vertical="center"/>
    </xf>
    <xf numFmtId="1" fontId="0" fillId="3" borderId="7" xfId="0" applyNumberFormat="1" applyFont="1" applyFill="1" applyBorder="1" applyAlignment="1">
      <alignment horizontal="center" vertical="center"/>
    </xf>
    <xf numFmtId="1" fontId="0" fillId="8" borderId="17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1" fontId="3" fillId="3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1" fontId="1" fillId="8" borderId="7" xfId="0" applyNumberFormat="1" applyFont="1" applyFill="1" applyBorder="1" applyAlignment="1">
      <alignment horizontal="center" vertical="center" wrapText="1"/>
    </xf>
    <xf numFmtId="209" fontId="1" fillId="8" borderId="8" xfId="0" applyNumberFormat="1" applyFont="1" applyFill="1" applyBorder="1" applyAlignment="1">
      <alignment horizontal="center" vertical="center" wrapText="1"/>
    </xf>
    <xf numFmtId="0" fontId="1" fillId="8" borderId="7" xfId="0" applyFont="1" applyFill="1" applyBorder="1" applyAlignment="1">
      <alignment horizontal="center" vertical="center" wrapText="1"/>
    </xf>
    <xf numFmtId="0" fontId="1" fillId="8" borderId="13" xfId="0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/>
    </xf>
    <xf numFmtId="0" fontId="1" fillId="9" borderId="7" xfId="0" applyFont="1" applyFill="1" applyBorder="1" applyAlignment="1">
      <alignment vertical="top" wrapText="1"/>
    </xf>
    <xf numFmtId="209" fontId="1" fillId="9" borderId="8" xfId="0" applyNumberFormat="1" applyFont="1" applyFill="1" applyBorder="1" applyAlignment="1">
      <alignment vertical="top" wrapText="1"/>
    </xf>
    <xf numFmtId="49" fontId="0" fillId="2" borderId="15" xfId="0" applyNumberFormat="1" applyFont="1" applyFill="1" applyBorder="1" applyAlignment="1">
      <alignment vertical="center"/>
    </xf>
    <xf numFmtId="49" fontId="2" fillId="7" borderId="17" xfId="0" applyNumberFormat="1" applyFont="1" applyFill="1" applyBorder="1" applyAlignment="1">
      <alignment vertical="center"/>
    </xf>
    <xf numFmtId="1" fontId="0" fillId="2" borderId="10" xfId="0" applyNumberFormat="1" applyFill="1" applyBorder="1" applyAlignment="1">
      <alignment horizontal="center" vertical="center"/>
    </xf>
    <xf numFmtId="213" fontId="0" fillId="2" borderId="12" xfId="0" applyNumberFormat="1" applyFill="1" applyBorder="1" applyAlignment="1">
      <alignment horizontal="center" vertical="center"/>
    </xf>
    <xf numFmtId="2" fontId="0" fillId="2" borderId="10" xfId="0" applyNumberFormat="1" applyFill="1" applyBorder="1" applyAlignment="1">
      <alignment horizontal="center" vertical="center"/>
    </xf>
    <xf numFmtId="2" fontId="0" fillId="2" borderId="11" xfId="0" applyNumberFormat="1" applyFill="1" applyBorder="1" applyAlignment="1">
      <alignment horizontal="center" vertical="center"/>
    </xf>
    <xf numFmtId="2" fontId="0" fillId="2" borderId="12" xfId="0" applyNumberFormat="1" applyFill="1" applyBorder="1" applyAlignment="1">
      <alignment horizontal="center" vertical="center"/>
    </xf>
    <xf numFmtId="1" fontId="0" fillId="2" borderId="4" xfId="0" applyNumberFormat="1" applyFill="1" applyBorder="1" applyAlignment="1">
      <alignment horizontal="center" vertical="center"/>
    </xf>
    <xf numFmtId="213" fontId="0" fillId="2" borderId="6" xfId="0" applyNumberFormat="1" applyFill="1" applyBorder="1" applyAlignment="1">
      <alignment horizontal="center" vertical="center"/>
    </xf>
    <xf numFmtId="2" fontId="0" fillId="2" borderId="4" xfId="0" applyNumberFormat="1" applyFill="1" applyBorder="1" applyAlignment="1">
      <alignment horizontal="center" vertical="center"/>
    </xf>
    <xf numFmtId="2" fontId="0" fillId="2" borderId="5" xfId="0" applyNumberFormat="1" applyFill="1" applyBorder="1" applyAlignment="1">
      <alignment horizontal="center" vertical="center"/>
    </xf>
    <xf numFmtId="2" fontId="0" fillId="2" borderId="6" xfId="0" applyNumberFormat="1" applyFill="1" applyBorder="1" applyAlignment="1">
      <alignment horizontal="center" vertical="center"/>
    </xf>
    <xf numFmtId="49" fontId="8" fillId="10" borderId="9" xfId="0" applyNumberFormat="1" applyFont="1" applyFill="1" applyBorder="1" applyAlignment="1">
      <alignment vertical="center"/>
    </xf>
    <xf numFmtId="1" fontId="8" fillId="10" borderId="18" xfId="0" applyNumberFormat="1" applyFont="1" applyFill="1" applyBorder="1" applyAlignment="1">
      <alignment horizontal="center" vertical="center"/>
    </xf>
    <xf numFmtId="1" fontId="8" fillId="10" borderId="19" xfId="0" applyNumberFormat="1" applyFont="1" applyFill="1" applyBorder="1" applyAlignment="1">
      <alignment horizontal="center" vertical="center"/>
    </xf>
    <xf numFmtId="2" fontId="8" fillId="10" borderId="11" xfId="0" applyNumberFormat="1" applyFont="1" applyFill="1" applyBorder="1" applyAlignment="1">
      <alignment horizontal="center" vertical="center"/>
    </xf>
    <xf numFmtId="2" fontId="8" fillId="10" borderId="12" xfId="0" applyNumberFormat="1" applyFont="1" applyFill="1" applyBorder="1" applyAlignment="1">
      <alignment horizontal="center" vertical="center"/>
    </xf>
    <xf numFmtId="49" fontId="8" fillId="10" borderId="16" xfId="0" applyNumberFormat="1" applyFont="1" applyFill="1" applyBorder="1" applyAlignment="1">
      <alignment vertical="center"/>
    </xf>
    <xf numFmtId="1" fontId="8" fillId="10" borderId="20" xfId="0" applyNumberFormat="1" applyFont="1" applyFill="1" applyBorder="1" applyAlignment="1">
      <alignment horizontal="center" vertical="center"/>
    </xf>
    <xf numFmtId="1" fontId="8" fillId="10" borderId="21" xfId="0" applyNumberFormat="1" applyFont="1" applyFill="1" applyBorder="1" applyAlignment="1">
      <alignment horizontal="center" vertical="center"/>
    </xf>
    <xf numFmtId="2" fontId="8" fillId="10" borderId="5" xfId="0" applyNumberFormat="1" applyFont="1" applyFill="1" applyBorder="1" applyAlignment="1">
      <alignment horizontal="center" vertical="center"/>
    </xf>
    <xf numFmtId="2" fontId="8" fillId="10" borderId="6" xfId="0" applyNumberFormat="1" applyFont="1" applyFill="1" applyBorder="1" applyAlignment="1">
      <alignment horizontal="center" vertical="center"/>
    </xf>
    <xf numFmtId="49" fontId="0" fillId="4" borderId="17" xfId="0" applyNumberFormat="1" applyFont="1" applyFill="1" applyBorder="1" applyAlignment="1">
      <alignment vertical="center"/>
    </xf>
    <xf numFmtId="1" fontId="0" fillId="4" borderId="7" xfId="0" applyNumberFormat="1" applyFill="1" applyBorder="1" applyAlignment="1">
      <alignment horizontal="center" vertical="center"/>
    </xf>
    <xf numFmtId="213" fontId="0" fillId="4" borderId="8" xfId="0" applyNumberFormat="1" applyFill="1" applyBorder="1" applyAlignment="1">
      <alignment horizontal="center" vertical="center"/>
    </xf>
    <xf numFmtId="2" fontId="0" fillId="4" borderId="13" xfId="0" applyNumberFormat="1" applyFill="1" applyBorder="1" applyAlignment="1">
      <alignment horizontal="center" vertical="center"/>
    </xf>
    <xf numFmtId="2" fontId="0" fillId="4" borderId="8" xfId="0" applyNumberFormat="1" applyFill="1" applyBorder="1" applyAlignment="1">
      <alignment horizontal="center" vertical="center"/>
    </xf>
    <xf numFmtId="49" fontId="0" fillId="5" borderId="17" xfId="0" applyNumberFormat="1" applyFont="1" applyFill="1" applyBorder="1" applyAlignment="1">
      <alignment vertical="center"/>
    </xf>
    <xf numFmtId="1" fontId="0" fillId="5" borderId="7" xfId="0" applyNumberFormat="1" applyFill="1" applyBorder="1" applyAlignment="1">
      <alignment horizontal="center" vertical="center"/>
    </xf>
    <xf numFmtId="213" fontId="0" fillId="5" borderId="8" xfId="0" applyNumberFormat="1" applyFill="1" applyBorder="1" applyAlignment="1">
      <alignment horizontal="center" vertical="center"/>
    </xf>
    <xf numFmtId="2" fontId="0" fillId="5" borderId="13" xfId="0" applyNumberFormat="1" applyFill="1" applyBorder="1" applyAlignment="1">
      <alignment horizontal="center" vertical="center"/>
    </xf>
    <xf numFmtId="2" fontId="0" fillId="5" borderId="8" xfId="0" applyNumberFormat="1" applyFill="1" applyBorder="1" applyAlignment="1">
      <alignment horizontal="center" vertical="center"/>
    </xf>
    <xf numFmtId="2" fontId="0" fillId="5" borderId="22" xfId="0" applyNumberFormat="1" applyFill="1" applyBorder="1" applyAlignment="1">
      <alignment horizontal="center" vertical="center"/>
    </xf>
    <xf numFmtId="49" fontId="0" fillId="8" borderId="17" xfId="0" applyNumberFormat="1" applyFont="1" applyFill="1" applyBorder="1" applyAlignment="1">
      <alignment vertical="center"/>
    </xf>
    <xf numFmtId="1" fontId="0" fillId="2" borderId="0" xfId="0" applyNumberFormat="1" applyFont="1" applyFill="1" applyBorder="1" applyAlignment="1">
      <alignment horizontal="center" vertical="center"/>
    </xf>
    <xf numFmtId="2" fontId="0" fillId="2" borderId="9" xfId="0" applyNumberFormat="1" applyFont="1" applyFill="1" applyBorder="1" applyAlignment="1">
      <alignment vertical="center"/>
    </xf>
    <xf numFmtId="2" fontId="8" fillId="10" borderId="9" xfId="0" applyNumberFormat="1" applyFont="1" applyFill="1" applyBorder="1" applyAlignment="1">
      <alignment vertical="center"/>
    </xf>
    <xf numFmtId="2" fontId="8" fillId="10" borderId="16" xfId="0" applyNumberFormat="1" applyFont="1" applyFill="1" applyBorder="1" applyAlignment="1">
      <alignment vertical="center"/>
    </xf>
    <xf numFmtId="2" fontId="0" fillId="3" borderId="17" xfId="0" applyNumberFormat="1" applyFont="1" applyFill="1" applyBorder="1" applyAlignment="1">
      <alignment vertical="center"/>
    </xf>
    <xf numFmtId="2" fontId="0" fillId="2" borderId="15" xfId="0" applyNumberFormat="1" applyFont="1" applyFill="1" applyBorder="1" applyAlignment="1">
      <alignment vertical="center"/>
    </xf>
    <xf numFmtId="2" fontId="0" fillId="3" borderId="15" xfId="0" applyNumberFormat="1" applyFont="1" applyFill="1" applyBorder="1" applyAlignment="1">
      <alignment vertical="center"/>
    </xf>
    <xf numFmtId="2" fontId="0" fillId="3" borderId="16" xfId="0" applyNumberFormat="1" applyFont="1" applyFill="1" applyBorder="1" applyAlignment="1">
      <alignment vertical="center"/>
    </xf>
    <xf numFmtId="2" fontId="2" fillId="7" borderId="17" xfId="0" applyNumberFormat="1" applyFont="1" applyFill="1" applyBorder="1" applyAlignment="1">
      <alignment vertical="center"/>
    </xf>
    <xf numFmtId="2" fontId="0" fillId="5" borderId="17" xfId="0" applyNumberFormat="1" applyFont="1" applyFill="1" applyBorder="1" applyAlignment="1">
      <alignment vertical="center"/>
    </xf>
    <xf numFmtId="2" fontId="0" fillId="5" borderId="16" xfId="0" applyNumberFormat="1" applyFont="1" applyFill="1" applyBorder="1" applyAlignment="1">
      <alignment vertical="center"/>
    </xf>
    <xf numFmtId="2" fontId="0" fillId="3" borderId="11" xfId="0" applyNumberFormat="1" applyFont="1" applyFill="1" applyBorder="1" applyAlignment="1">
      <alignment horizontal="center" vertical="center"/>
    </xf>
    <xf numFmtId="217" fontId="0" fillId="0" borderId="0" xfId="34" applyNumberFormat="1" applyFill="1" applyAlignment="1">
      <alignment horizontal="center"/>
    </xf>
    <xf numFmtId="213" fontId="8" fillId="6" borderId="3" xfId="0" applyNumberFormat="1" applyFont="1" applyFill="1" applyBorder="1" applyAlignment="1">
      <alignment horizontal="left" vertical="center"/>
    </xf>
    <xf numFmtId="217" fontId="1" fillId="8" borderId="8" xfId="34" applyNumberFormat="1" applyFont="1" applyFill="1" applyBorder="1" applyAlignment="1">
      <alignment horizontal="center" vertical="center" wrapText="1"/>
    </xf>
    <xf numFmtId="217" fontId="2" fillId="6" borderId="3" xfId="34" applyNumberFormat="1" applyFont="1" applyFill="1" applyBorder="1" applyAlignment="1">
      <alignment horizontal="center" vertical="center"/>
    </xf>
    <xf numFmtId="217" fontId="0" fillId="8" borderId="8" xfId="34" applyNumberFormat="1" applyFill="1" applyBorder="1" applyAlignment="1">
      <alignment horizontal="center" vertical="center"/>
    </xf>
    <xf numFmtId="217" fontId="0" fillId="2" borderId="3" xfId="34" applyNumberFormat="1" applyFill="1" applyBorder="1" applyAlignment="1">
      <alignment horizontal="center" vertical="center"/>
    </xf>
    <xf numFmtId="217" fontId="0" fillId="8" borderId="17" xfId="34" applyNumberFormat="1" applyFont="1" applyFill="1" applyBorder="1" applyAlignment="1">
      <alignment horizontal="center" vertical="center"/>
    </xf>
    <xf numFmtId="217" fontId="0" fillId="3" borderId="12" xfId="34" applyNumberFormat="1" applyFill="1" applyBorder="1" applyAlignment="1">
      <alignment horizontal="center" vertical="center"/>
    </xf>
    <xf numFmtId="217" fontId="0" fillId="3" borderId="3" xfId="34" applyNumberFormat="1" applyFill="1" applyBorder="1" applyAlignment="1">
      <alignment horizontal="center" vertical="center"/>
    </xf>
    <xf numFmtId="217" fontId="0" fillId="3" borderId="6" xfId="34" applyNumberFormat="1" applyFill="1" applyBorder="1" applyAlignment="1">
      <alignment horizontal="center" vertical="center"/>
    </xf>
    <xf numFmtId="217" fontId="0" fillId="3" borderId="8" xfId="34" applyNumberFormat="1" applyFill="1" applyBorder="1" applyAlignment="1">
      <alignment horizontal="center" vertical="center"/>
    </xf>
    <xf numFmtId="217" fontId="2" fillId="7" borderId="8" xfId="34" applyNumberFormat="1" applyFont="1" applyFill="1" applyBorder="1" applyAlignment="1">
      <alignment horizontal="center" vertical="center"/>
    </xf>
    <xf numFmtId="217" fontId="0" fillId="2" borderId="12" xfId="34" applyNumberFormat="1" applyFill="1" applyBorder="1" applyAlignment="1">
      <alignment horizontal="center" vertical="center"/>
    </xf>
    <xf numFmtId="217" fontId="0" fillId="2" borderId="6" xfId="34" applyNumberFormat="1" applyFill="1" applyBorder="1" applyAlignment="1">
      <alignment horizontal="center" vertical="center"/>
    </xf>
    <xf numFmtId="217" fontId="8" fillId="10" borderId="12" xfId="34" applyNumberFormat="1" applyFont="1" applyFill="1" applyBorder="1" applyAlignment="1">
      <alignment horizontal="center" vertical="center"/>
    </xf>
    <xf numFmtId="217" fontId="8" fillId="10" borderId="6" xfId="34" applyNumberFormat="1" applyFont="1" applyFill="1" applyBorder="1" applyAlignment="1">
      <alignment horizontal="center" vertical="center"/>
    </xf>
    <xf numFmtId="217" fontId="0" fillId="4" borderId="8" xfId="34" applyNumberFormat="1" applyFill="1" applyBorder="1" applyAlignment="1">
      <alignment horizontal="center" vertical="center"/>
    </xf>
    <xf numFmtId="217" fontId="0" fillId="5" borderId="8" xfId="34" applyNumberFormat="1" applyFill="1" applyBorder="1" applyAlignment="1">
      <alignment horizontal="center" vertical="center"/>
    </xf>
    <xf numFmtId="217" fontId="0" fillId="5" borderId="22" xfId="34" applyNumberFormat="1" applyFill="1" applyBorder="1" applyAlignment="1">
      <alignment horizontal="center" vertical="center"/>
    </xf>
    <xf numFmtId="217" fontId="0" fillId="3" borderId="14" xfId="34" applyNumberFormat="1" applyFont="1" applyFill="1" applyBorder="1" applyAlignment="1">
      <alignment horizontal="center" vertical="center"/>
    </xf>
    <xf numFmtId="217" fontId="0" fillId="5" borderId="6" xfId="34" applyNumberFormat="1" applyFill="1" applyBorder="1" applyAlignment="1">
      <alignment horizontal="center" vertical="center"/>
    </xf>
    <xf numFmtId="9" fontId="0" fillId="0" borderId="0" xfId="34" applyAlignment="1">
      <alignment/>
    </xf>
    <xf numFmtId="1" fontId="8" fillId="10" borderId="0" xfId="0" applyNumberFormat="1" applyFont="1" applyFill="1" applyBorder="1" applyAlignment="1">
      <alignment horizontal="center" vertical="center"/>
    </xf>
    <xf numFmtId="2" fontId="8" fillId="10" borderId="15" xfId="0" applyNumberFormat="1" applyFont="1" applyFill="1" applyBorder="1" applyAlignment="1">
      <alignment vertical="center"/>
    </xf>
    <xf numFmtId="49" fontId="8" fillId="10" borderId="15" xfId="0" applyNumberFormat="1" applyFont="1" applyFill="1" applyBorder="1" applyAlignment="1">
      <alignment vertical="center"/>
    </xf>
    <xf numFmtId="1" fontId="8" fillId="10" borderId="23" xfId="0" applyNumberFormat="1" applyFont="1" applyFill="1" applyBorder="1" applyAlignment="1">
      <alignment horizontal="center" vertical="center"/>
    </xf>
    <xf numFmtId="2" fontId="8" fillId="10" borderId="2" xfId="0" applyNumberFormat="1" applyFont="1" applyFill="1" applyBorder="1" applyAlignment="1">
      <alignment horizontal="center" vertical="center"/>
    </xf>
    <xf numFmtId="2" fontId="8" fillId="10" borderId="3" xfId="0" applyNumberFormat="1" applyFont="1" applyFill="1" applyBorder="1" applyAlignment="1">
      <alignment horizontal="center" vertical="center"/>
    </xf>
    <xf numFmtId="1" fontId="0" fillId="2" borderId="7" xfId="0" applyNumberFormat="1" applyFill="1" applyBorder="1" applyAlignment="1">
      <alignment horizontal="center" vertical="center"/>
    </xf>
    <xf numFmtId="2" fontId="0" fillId="2" borderId="17" xfId="0" applyNumberFormat="1" applyFont="1" applyFill="1" applyBorder="1" applyAlignment="1">
      <alignment vertical="center"/>
    </xf>
    <xf numFmtId="49" fontId="0" fillId="2" borderId="17" xfId="0" applyNumberFormat="1" applyFont="1" applyFill="1" applyBorder="1" applyAlignment="1">
      <alignment vertical="center"/>
    </xf>
    <xf numFmtId="217" fontId="8" fillId="10" borderId="3" xfId="34" applyNumberFormat="1" applyFont="1" applyFill="1" applyBorder="1" applyAlignment="1">
      <alignment horizontal="center" vertical="center"/>
    </xf>
    <xf numFmtId="1" fontId="0" fillId="8" borderId="7" xfId="0" applyNumberFormat="1" applyFont="1" applyFill="1" applyBorder="1" applyAlignment="1">
      <alignment horizontal="center" vertical="center"/>
    </xf>
    <xf numFmtId="217" fontId="0" fillId="2" borderId="2" xfId="34" applyNumberFormat="1" applyFill="1" applyBorder="1" applyAlignment="1">
      <alignment horizontal="center" vertical="center"/>
    </xf>
    <xf numFmtId="2" fontId="0" fillId="2" borderId="24" xfId="0" applyNumberFormat="1" applyFill="1" applyBorder="1" applyAlignment="1">
      <alignment horizontal="center" vertical="center"/>
    </xf>
    <xf numFmtId="2" fontId="0" fillId="2" borderId="25" xfId="0" applyNumberFormat="1" applyFill="1" applyBorder="1" applyAlignment="1">
      <alignment horizontal="center" vertical="center"/>
    </xf>
    <xf numFmtId="217" fontId="0" fillId="2" borderId="24" xfId="34" applyNumberFormat="1" applyFill="1" applyBorder="1" applyAlignment="1">
      <alignment horizontal="center" vertical="center"/>
    </xf>
    <xf numFmtId="2" fontId="0" fillId="2" borderId="26" xfId="0" applyNumberFormat="1" applyFill="1" applyBorder="1" applyAlignment="1">
      <alignment horizontal="center" vertical="center"/>
    </xf>
    <xf numFmtId="2" fontId="0" fillId="2" borderId="27" xfId="0" applyNumberFormat="1" applyFill="1" applyBorder="1" applyAlignment="1">
      <alignment horizontal="center" vertical="center"/>
    </xf>
    <xf numFmtId="217" fontId="0" fillId="2" borderId="26" xfId="34" applyNumberFormat="1" applyFill="1" applyBorder="1" applyAlignment="1">
      <alignment horizontal="center" vertical="center"/>
    </xf>
    <xf numFmtId="2" fontId="0" fillId="3" borderId="28" xfId="0" applyNumberFormat="1" applyFont="1" applyFill="1" applyBorder="1" applyAlignment="1">
      <alignment vertical="center"/>
    </xf>
    <xf numFmtId="49" fontId="0" fillId="3" borderId="28" xfId="0" applyNumberFormat="1" applyFont="1" applyFill="1" applyBorder="1" applyAlignment="1">
      <alignment vertical="center"/>
    </xf>
    <xf numFmtId="1" fontId="0" fillId="3" borderId="29" xfId="0" applyNumberFormat="1" applyFill="1" applyBorder="1" applyAlignment="1">
      <alignment horizontal="center" vertical="center"/>
    </xf>
    <xf numFmtId="213" fontId="0" fillId="3" borderId="27" xfId="0" applyNumberFormat="1" applyFill="1" applyBorder="1" applyAlignment="1">
      <alignment horizontal="center" vertical="center"/>
    </xf>
    <xf numFmtId="2" fontId="0" fillId="3" borderId="26" xfId="0" applyNumberFormat="1" applyFill="1" applyBorder="1" applyAlignment="1">
      <alignment horizontal="center" vertical="center"/>
    </xf>
    <xf numFmtId="2" fontId="0" fillId="3" borderId="27" xfId="0" applyNumberFormat="1" applyFill="1" applyBorder="1" applyAlignment="1">
      <alignment horizontal="center" vertical="center"/>
    </xf>
    <xf numFmtId="217" fontId="0" fillId="3" borderId="27" xfId="34" applyNumberFormat="1" applyFill="1" applyBorder="1" applyAlignment="1">
      <alignment horizontal="center" vertical="center"/>
    </xf>
    <xf numFmtId="2" fontId="0" fillId="3" borderId="30" xfId="0" applyNumberFormat="1" applyFont="1" applyFill="1" applyBorder="1" applyAlignment="1">
      <alignment vertical="center"/>
    </xf>
    <xf numFmtId="49" fontId="0" fillId="3" borderId="30" xfId="0" applyNumberFormat="1" applyFont="1" applyFill="1" applyBorder="1" applyAlignment="1">
      <alignment vertical="center"/>
    </xf>
    <xf numFmtId="2" fontId="0" fillId="3" borderId="24" xfId="0" applyNumberFormat="1" applyFill="1" applyBorder="1" applyAlignment="1">
      <alignment horizontal="center" vertical="center"/>
    </xf>
    <xf numFmtId="2" fontId="0" fillId="3" borderId="25" xfId="0" applyNumberFormat="1" applyFill="1" applyBorder="1" applyAlignment="1">
      <alignment horizontal="center" vertical="center"/>
    </xf>
    <xf numFmtId="217" fontId="0" fillId="3" borderId="25" xfId="34" applyNumberFormat="1" applyFill="1" applyBorder="1" applyAlignment="1">
      <alignment horizontal="center" vertical="center"/>
    </xf>
    <xf numFmtId="2" fontId="0" fillId="2" borderId="16" xfId="0" applyNumberFormat="1" applyFont="1" applyFill="1" applyBorder="1" applyAlignment="1">
      <alignment vertical="center"/>
    </xf>
    <xf numFmtId="213" fontId="0" fillId="3" borderId="25" xfId="0" applyNumberFormat="1" applyFill="1" applyBorder="1" applyAlignment="1">
      <alignment horizontal="center" vertical="center"/>
    </xf>
    <xf numFmtId="1" fontId="0" fillId="3" borderId="31" xfId="0" applyNumberFormat="1" applyFill="1" applyBorder="1" applyAlignment="1">
      <alignment horizontal="center" vertical="center"/>
    </xf>
    <xf numFmtId="1" fontId="0" fillId="4" borderId="7" xfId="0" applyNumberFormat="1" applyFont="1" applyFill="1" applyBorder="1" applyAlignment="1">
      <alignment horizontal="center" vertical="center"/>
    </xf>
    <xf numFmtId="213" fontId="0" fillId="4" borderId="8" xfId="0" applyNumberFormat="1" applyFont="1" applyFill="1" applyBorder="1" applyAlignment="1">
      <alignment horizontal="center" vertical="center"/>
    </xf>
    <xf numFmtId="2" fontId="0" fillId="2" borderId="7" xfId="0" applyNumberFormat="1" applyFont="1" applyFill="1" applyBorder="1" applyAlignment="1">
      <alignment horizontal="center" vertical="center"/>
    </xf>
    <xf numFmtId="2" fontId="0" fillId="2" borderId="13" xfId="0" applyNumberFormat="1" applyFont="1" applyFill="1" applyBorder="1" applyAlignment="1">
      <alignment horizontal="center" vertical="center"/>
    </xf>
    <xf numFmtId="2" fontId="0" fillId="2" borderId="8" xfId="0" applyNumberFormat="1" applyFont="1" applyFill="1" applyBorder="1" applyAlignment="1">
      <alignment horizontal="center" vertical="center"/>
    </xf>
    <xf numFmtId="217" fontId="0" fillId="2" borderId="8" xfId="34" applyNumberFormat="1" applyFont="1" applyFill="1" applyBorder="1" applyAlignment="1">
      <alignment horizontal="center" vertical="center"/>
    </xf>
    <xf numFmtId="213" fontId="0" fillId="5" borderId="3" xfId="0" applyNumberFormat="1" applyFill="1" applyBorder="1" applyAlignment="1">
      <alignment horizontal="center" vertical="center"/>
    </xf>
    <xf numFmtId="213" fontId="0" fillId="2" borderId="8" xfId="0" applyNumberFormat="1" applyFill="1" applyBorder="1" applyAlignment="1">
      <alignment horizontal="center" vertical="center"/>
    </xf>
    <xf numFmtId="1" fontId="0" fillId="2" borderId="20" xfId="0" applyNumberFormat="1" applyFill="1" applyBorder="1" applyAlignment="1">
      <alignment horizontal="center" vertical="center"/>
    </xf>
    <xf numFmtId="213" fontId="0" fillId="2" borderId="8" xfId="0" applyNumberFormat="1" applyFont="1" applyFill="1" applyBorder="1" applyAlignment="1">
      <alignment horizontal="center" vertical="center"/>
    </xf>
    <xf numFmtId="49" fontId="0" fillId="11" borderId="16" xfId="0" applyNumberFormat="1" applyFont="1" applyFill="1" applyBorder="1" applyAlignment="1">
      <alignment vertical="center"/>
    </xf>
    <xf numFmtId="213" fontId="0" fillId="11" borderId="8" xfId="0" applyNumberFormat="1" applyFont="1" applyFill="1" applyBorder="1" applyAlignment="1">
      <alignment horizontal="center" vertical="center"/>
    </xf>
    <xf numFmtId="2" fontId="0" fillId="11" borderId="5" xfId="0" applyNumberFormat="1" applyFill="1" applyBorder="1" applyAlignment="1">
      <alignment horizontal="center" vertical="center"/>
    </xf>
    <xf numFmtId="2" fontId="0" fillId="11" borderId="6" xfId="0" applyNumberFormat="1" applyFill="1" applyBorder="1" applyAlignment="1">
      <alignment horizontal="center" vertical="center"/>
    </xf>
    <xf numFmtId="217" fontId="0" fillId="11" borderId="6" xfId="34" applyNumberFormat="1" applyFill="1" applyBorder="1" applyAlignment="1">
      <alignment horizontal="center" vertical="center"/>
    </xf>
    <xf numFmtId="1" fontId="2" fillId="6" borderId="23" xfId="0" applyNumberFormat="1" applyFont="1" applyFill="1" applyBorder="1" applyAlignment="1">
      <alignment horizontal="center" vertical="center"/>
    </xf>
    <xf numFmtId="1" fontId="0" fillId="8" borderId="32" xfId="0" applyNumberFormat="1" applyFont="1" applyFill="1" applyBorder="1" applyAlignment="1">
      <alignment horizontal="center" vertical="center"/>
    </xf>
    <xf numFmtId="1" fontId="0" fillId="2" borderId="23" xfId="0" applyNumberFormat="1" applyFont="1" applyFill="1" applyBorder="1" applyAlignment="1">
      <alignment horizontal="center" vertical="center"/>
    </xf>
    <xf numFmtId="1" fontId="0" fillId="3" borderId="19" xfId="0" applyNumberFormat="1" applyFont="1" applyFill="1" applyBorder="1" applyAlignment="1">
      <alignment horizontal="center" vertical="center"/>
    </xf>
    <xf numFmtId="1" fontId="0" fillId="3" borderId="23" xfId="0" applyNumberFormat="1" applyFont="1" applyFill="1" applyBorder="1" applyAlignment="1">
      <alignment horizontal="center" vertical="center"/>
    </xf>
    <xf numFmtId="1" fontId="0" fillId="3" borderId="21" xfId="0" applyNumberFormat="1" applyFont="1" applyFill="1" applyBorder="1" applyAlignment="1">
      <alignment horizontal="center" vertical="center"/>
    </xf>
    <xf numFmtId="1" fontId="0" fillId="3" borderId="32" xfId="0" applyNumberFormat="1" applyFont="1" applyFill="1" applyBorder="1" applyAlignment="1">
      <alignment horizontal="center" vertical="center"/>
    </xf>
    <xf numFmtId="1" fontId="2" fillId="7" borderId="32" xfId="0" applyNumberFormat="1" applyFont="1" applyFill="1" applyBorder="1" applyAlignment="1">
      <alignment horizontal="center" vertical="center"/>
    </xf>
    <xf numFmtId="1" fontId="0" fillId="2" borderId="19" xfId="0" applyNumberFormat="1" applyFont="1" applyFill="1" applyBorder="1" applyAlignment="1">
      <alignment horizontal="center" vertical="center"/>
    </xf>
    <xf numFmtId="1" fontId="0" fillId="2" borderId="21" xfId="0" applyNumberFormat="1" applyFont="1" applyFill="1" applyBorder="1" applyAlignment="1">
      <alignment horizontal="center" vertical="center"/>
    </xf>
    <xf numFmtId="1" fontId="0" fillId="4" borderId="32" xfId="0" applyNumberFormat="1" applyFont="1" applyFill="1" applyBorder="1" applyAlignment="1">
      <alignment horizontal="center" vertical="center"/>
    </xf>
    <xf numFmtId="1" fontId="0" fillId="5" borderId="32" xfId="0" applyNumberFormat="1" applyFont="1" applyFill="1" applyBorder="1" applyAlignment="1">
      <alignment horizontal="center" vertical="center"/>
    </xf>
    <xf numFmtId="1" fontId="0" fillId="3" borderId="33" xfId="0" applyNumberFormat="1" applyFill="1" applyBorder="1" applyAlignment="1">
      <alignment horizontal="center" vertical="center"/>
    </xf>
    <xf numFmtId="1" fontId="0" fillId="2" borderId="0" xfId="0" applyNumberFormat="1" applyFill="1" applyBorder="1" applyAlignment="1">
      <alignment horizontal="center" vertical="center"/>
    </xf>
    <xf numFmtId="1" fontId="0" fillId="3" borderId="18" xfId="0" applyNumberFormat="1" applyFill="1" applyBorder="1" applyAlignment="1">
      <alignment horizontal="center" vertical="center"/>
    </xf>
    <xf numFmtId="1" fontId="0" fillId="3" borderId="0" xfId="0" applyNumberFormat="1" applyFill="1" applyBorder="1" applyAlignment="1">
      <alignment horizontal="center" vertical="center"/>
    </xf>
    <xf numFmtId="1" fontId="0" fillId="3" borderId="20" xfId="0" applyNumberFormat="1" applyFill="1" applyBorder="1" applyAlignment="1">
      <alignment horizontal="center" vertical="center"/>
    </xf>
    <xf numFmtId="1" fontId="0" fillId="5" borderId="33" xfId="0" applyNumberFormat="1" applyFont="1" applyFill="1" applyBorder="1" applyAlignment="1">
      <alignment horizontal="center" vertical="center"/>
    </xf>
    <xf numFmtId="1" fontId="0" fillId="8" borderId="33" xfId="0" applyNumberFormat="1" applyFill="1" applyBorder="1" applyAlignment="1">
      <alignment horizontal="center" vertical="center"/>
    </xf>
    <xf numFmtId="1" fontId="2" fillId="7" borderId="33" xfId="0" applyNumberFormat="1" applyFont="1" applyFill="1" applyBorder="1" applyAlignment="1">
      <alignment horizontal="center" vertical="center"/>
    </xf>
    <xf numFmtId="1" fontId="0" fillId="5" borderId="33" xfId="0" applyNumberFormat="1" applyFill="1" applyBorder="1" applyAlignment="1">
      <alignment horizontal="center" vertical="center"/>
    </xf>
    <xf numFmtId="1" fontId="0" fillId="3" borderId="18" xfId="0" applyNumberFormat="1" applyFont="1" applyFill="1" applyBorder="1" applyAlignment="1">
      <alignment horizontal="center" vertical="center"/>
    </xf>
    <xf numFmtId="1" fontId="0" fillId="3" borderId="34" xfId="0" applyNumberFormat="1" applyFont="1" applyFill="1" applyBorder="1" applyAlignment="1">
      <alignment horizontal="center" vertical="center"/>
    </xf>
    <xf numFmtId="1" fontId="0" fillId="3" borderId="0" xfId="0" applyNumberFormat="1" applyFont="1" applyFill="1" applyBorder="1" applyAlignment="1">
      <alignment horizontal="center" vertical="center"/>
    </xf>
    <xf numFmtId="1" fontId="0" fillId="3" borderId="35" xfId="0" applyNumberFormat="1" applyFont="1" applyFill="1" applyBorder="1" applyAlignment="1">
      <alignment horizontal="center" vertical="center"/>
    </xf>
    <xf numFmtId="1" fontId="0" fillId="2" borderId="19" xfId="0" applyNumberFormat="1" applyFill="1" applyBorder="1" applyAlignment="1">
      <alignment horizontal="center" vertical="center"/>
    </xf>
    <xf numFmtId="1" fontId="0" fillId="2" borderId="23" xfId="0" applyNumberFormat="1" applyFill="1" applyBorder="1" applyAlignment="1">
      <alignment horizontal="center" vertical="center"/>
    </xf>
    <xf numFmtId="1" fontId="0" fillId="2" borderId="21" xfId="0" applyNumberFormat="1" applyFill="1" applyBorder="1" applyAlignment="1">
      <alignment horizontal="center" vertical="center"/>
    </xf>
    <xf numFmtId="1" fontId="0" fillId="2" borderId="32" xfId="0" applyNumberFormat="1" applyFont="1" applyFill="1" applyBorder="1" applyAlignment="1">
      <alignment horizontal="center" vertical="center"/>
    </xf>
    <xf numFmtId="49" fontId="9" fillId="3" borderId="16" xfId="0" applyNumberFormat="1" applyFont="1" applyFill="1" applyBorder="1" applyAlignment="1">
      <alignment vertical="center"/>
    </xf>
    <xf numFmtId="1" fontId="0" fillId="5" borderId="20" xfId="0" applyNumberFormat="1" applyFill="1" applyBorder="1" applyAlignment="1">
      <alignment horizontal="center" vertical="center"/>
    </xf>
    <xf numFmtId="49" fontId="9" fillId="5" borderId="16" xfId="0" applyNumberFormat="1" applyFont="1" applyFill="1" applyBorder="1" applyAlignment="1">
      <alignment vertical="center"/>
    </xf>
    <xf numFmtId="49" fontId="0" fillId="2" borderId="16" xfId="0" applyNumberFormat="1" applyFont="1" applyFill="1" applyBorder="1" applyAlignment="1">
      <alignment vertical="center"/>
    </xf>
    <xf numFmtId="1" fontId="0" fillId="11" borderId="20" xfId="0" applyNumberFormat="1" applyFill="1" applyBorder="1" applyAlignment="1">
      <alignment horizontal="center" vertical="center"/>
    </xf>
    <xf numFmtId="1" fontId="0" fillId="3" borderId="36" xfId="0" applyNumberFormat="1" applyFill="1" applyBorder="1" applyAlignment="1">
      <alignment horizontal="center" vertical="center"/>
    </xf>
    <xf numFmtId="49" fontId="0" fillId="3" borderId="37" xfId="0" applyNumberFormat="1" applyFont="1" applyFill="1" applyBorder="1" applyAlignment="1">
      <alignment vertical="center"/>
    </xf>
    <xf numFmtId="2" fontId="0" fillId="3" borderId="38" xfId="0" applyNumberFormat="1" applyFill="1" applyBorder="1" applyAlignment="1">
      <alignment horizontal="center" vertical="center"/>
    </xf>
    <xf numFmtId="2" fontId="0" fillId="3" borderId="39" xfId="0" applyNumberFormat="1" applyFill="1" applyBorder="1" applyAlignment="1">
      <alignment horizontal="center" vertical="center"/>
    </xf>
    <xf numFmtId="217" fontId="0" fillId="3" borderId="39" xfId="34" applyNumberFormat="1" applyFill="1" applyBorder="1" applyAlignment="1">
      <alignment horizontal="center" vertical="center"/>
    </xf>
    <xf numFmtId="1" fontId="0" fillId="11" borderId="32" xfId="0" applyNumberFormat="1" applyFill="1" applyBorder="1" applyAlignment="1">
      <alignment horizontal="center" vertical="center"/>
    </xf>
    <xf numFmtId="49" fontId="0" fillId="11" borderId="17" xfId="0" applyNumberFormat="1" applyFont="1" applyFill="1" applyBorder="1" applyAlignment="1">
      <alignment vertical="center"/>
    </xf>
    <xf numFmtId="1" fontId="0" fillId="11" borderId="7" xfId="0" applyNumberFormat="1" applyFill="1" applyBorder="1" applyAlignment="1">
      <alignment horizontal="center" vertical="center"/>
    </xf>
    <xf numFmtId="2" fontId="0" fillId="11" borderId="13" xfId="0" applyNumberFormat="1" applyFill="1" applyBorder="1" applyAlignment="1">
      <alignment horizontal="center" vertical="center"/>
    </xf>
    <xf numFmtId="2" fontId="0" fillId="11" borderId="8" xfId="0" applyNumberFormat="1" applyFill="1" applyBorder="1" applyAlignment="1">
      <alignment horizontal="center" vertical="center"/>
    </xf>
    <xf numFmtId="217" fontId="0" fillId="11" borderId="8" xfId="34" applyNumberFormat="1" applyFill="1" applyBorder="1" applyAlignment="1">
      <alignment horizontal="center" vertical="center"/>
    </xf>
    <xf numFmtId="1" fontId="0" fillId="12" borderId="32" xfId="0" applyNumberFormat="1" applyFill="1" applyBorder="1" applyAlignment="1">
      <alignment horizontal="center" vertical="center"/>
    </xf>
    <xf numFmtId="49" fontId="0" fillId="12" borderId="17" xfId="0" applyNumberFormat="1" applyFont="1" applyFill="1" applyBorder="1" applyAlignment="1">
      <alignment vertical="center"/>
    </xf>
    <xf numFmtId="1" fontId="0" fillId="12" borderId="7" xfId="0" applyNumberFormat="1" applyFill="1" applyBorder="1" applyAlignment="1">
      <alignment horizontal="center" vertical="center"/>
    </xf>
    <xf numFmtId="213" fontId="0" fillId="12" borderId="8" xfId="0" applyNumberFormat="1" applyFont="1" applyFill="1" applyBorder="1" applyAlignment="1">
      <alignment horizontal="center" vertical="center"/>
    </xf>
    <xf numFmtId="2" fontId="0" fillId="12" borderId="13" xfId="0" applyNumberFormat="1" applyFill="1" applyBorder="1" applyAlignment="1">
      <alignment horizontal="center" vertical="center"/>
    </xf>
    <xf numFmtId="2" fontId="0" fillId="12" borderId="8" xfId="0" applyNumberFormat="1" applyFill="1" applyBorder="1" applyAlignment="1">
      <alignment horizontal="center" vertical="center"/>
    </xf>
    <xf numFmtId="217" fontId="0" fillId="12" borderId="8" xfId="34" applyNumberFormat="1" applyFill="1" applyBorder="1" applyAlignment="1">
      <alignment horizontal="center" vertical="center"/>
    </xf>
    <xf numFmtId="1" fontId="0" fillId="11" borderId="40" xfId="0" applyNumberFormat="1" applyFill="1" applyBorder="1" applyAlignment="1">
      <alignment horizontal="center" vertical="center"/>
    </xf>
    <xf numFmtId="49" fontId="0" fillId="11" borderId="41" xfId="0" applyNumberFormat="1" applyFont="1" applyFill="1" applyBorder="1" applyAlignment="1">
      <alignment vertical="center"/>
    </xf>
    <xf numFmtId="1" fontId="0" fillId="11" borderId="42" xfId="0" applyNumberFormat="1" applyFill="1" applyBorder="1" applyAlignment="1">
      <alignment horizontal="center" vertical="center"/>
    </xf>
    <xf numFmtId="213" fontId="0" fillId="11" borderId="43" xfId="0" applyNumberFormat="1" applyFont="1" applyFill="1" applyBorder="1" applyAlignment="1">
      <alignment horizontal="center" vertical="center"/>
    </xf>
    <xf numFmtId="2" fontId="0" fillId="11" borderId="44" xfId="0" applyNumberFormat="1" applyFill="1" applyBorder="1" applyAlignment="1">
      <alignment horizontal="center" vertical="center"/>
    </xf>
    <xf numFmtId="2" fontId="0" fillId="11" borderId="43" xfId="0" applyNumberFormat="1" applyFill="1" applyBorder="1" applyAlignment="1">
      <alignment horizontal="center" vertical="center"/>
    </xf>
    <xf numFmtId="217" fontId="0" fillId="11" borderId="43" xfId="34" applyNumberFormat="1" applyFill="1" applyBorder="1" applyAlignment="1">
      <alignment horizontal="center" vertical="center"/>
    </xf>
    <xf numFmtId="1" fontId="0" fillId="11" borderId="45" xfId="0" applyNumberFormat="1" applyFill="1" applyBorder="1" applyAlignment="1">
      <alignment horizontal="center" vertical="center"/>
    </xf>
    <xf numFmtId="49" fontId="0" fillId="11" borderId="46" xfId="0" applyNumberFormat="1" applyFont="1" applyFill="1" applyBorder="1" applyAlignment="1">
      <alignment vertical="center"/>
    </xf>
    <xf numFmtId="1" fontId="0" fillId="11" borderId="47" xfId="0" applyNumberFormat="1" applyFill="1" applyBorder="1" applyAlignment="1">
      <alignment horizontal="center" vertical="center"/>
    </xf>
    <xf numFmtId="213" fontId="0" fillId="11" borderId="48" xfId="0" applyNumberFormat="1" applyFont="1" applyFill="1" applyBorder="1" applyAlignment="1">
      <alignment horizontal="center" vertical="center"/>
    </xf>
    <xf numFmtId="2" fontId="0" fillId="11" borderId="49" xfId="0" applyNumberFormat="1" applyFill="1" applyBorder="1" applyAlignment="1">
      <alignment horizontal="center" vertical="center"/>
    </xf>
    <xf numFmtId="2" fontId="0" fillId="11" borderId="48" xfId="0" applyNumberFormat="1" applyFill="1" applyBorder="1" applyAlignment="1">
      <alignment horizontal="center" vertical="center"/>
    </xf>
    <xf numFmtId="217" fontId="0" fillId="11" borderId="48" xfId="34" applyNumberFormat="1" applyFill="1" applyBorder="1" applyAlignment="1">
      <alignment horizontal="center" vertical="center"/>
    </xf>
    <xf numFmtId="1" fontId="0" fillId="11" borderId="50" xfId="0" applyNumberFormat="1" applyFill="1" applyBorder="1" applyAlignment="1">
      <alignment horizontal="center" vertical="center"/>
    </xf>
    <xf numFmtId="49" fontId="0" fillId="11" borderId="37" xfId="0" applyNumberFormat="1" applyFont="1" applyFill="1" applyBorder="1" applyAlignment="1">
      <alignment vertical="center"/>
    </xf>
    <xf numFmtId="1" fontId="0" fillId="11" borderId="51" xfId="0" applyNumberFormat="1" applyFill="1" applyBorder="1" applyAlignment="1">
      <alignment horizontal="center" vertical="center"/>
    </xf>
    <xf numFmtId="213" fontId="0" fillId="11" borderId="39" xfId="0" applyNumberFormat="1" applyFont="1" applyFill="1" applyBorder="1" applyAlignment="1">
      <alignment horizontal="center" vertical="center"/>
    </xf>
    <xf numFmtId="2" fontId="0" fillId="11" borderId="38" xfId="0" applyNumberFormat="1" applyFill="1" applyBorder="1" applyAlignment="1">
      <alignment horizontal="center" vertical="center"/>
    </xf>
    <xf numFmtId="2" fontId="0" fillId="11" borderId="39" xfId="0" applyNumberFormat="1" applyFill="1" applyBorder="1" applyAlignment="1">
      <alignment horizontal="center" vertical="center"/>
    </xf>
    <xf numFmtId="217" fontId="0" fillId="11" borderId="39" xfId="34" applyNumberFormat="1" applyFill="1" applyBorder="1" applyAlignment="1">
      <alignment horizontal="center" vertical="center"/>
    </xf>
    <xf numFmtId="1" fontId="0" fillId="2" borderId="32" xfId="0" applyNumberFormat="1" applyFill="1" applyBorder="1" applyAlignment="1">
      <alignment horizontal="center" vertical="center"/>
    </xf>
    <xf numFmtId="2" fontId="0" fillId="2" borderId="13" xfId="0" applyNumberFormat="1" applyFill="1" applyBorder="1" applyAlignment="1">
      <alignment horizontal="center" vertical="center"/>
    </xf>
    <xf numFmtId="2" fontId="0" fillId="2" borderId="8" xfId="0" applyNumberFormat="1" applyFill="1" applyBorder="1" applyAlignment="1">
      <alignment horizontal="center" vertical="center"/>
    </xf>
    <xf numFmtId="217" fontId="0" fillId="2" borderId="8" xfId="34" applyNumberFormat="1" applyFill="1" applyBorder="1" applyAlignment="1">
      <alignment horizontal="center" vertical="center"/>
    </xf>
    <xf numFmtId="1" fontId="0" fillId="9" borderId="32" xfId="0" applyNumberFormat="1" applyFill="1" applyBorder="1" applyAlignment="1">
      <alignment horizontal="center" vertical="center"/>
    </xf>
    <xf numFmtId="49" fontId="0" fillId="9" borderId="17" xfId="0" applyNumberFormat="1" applyFont="1" applyFill="1" applyBorder="1" applyAlignment="1">
      <alignment vertical="center"/>
    </xf>
    <xf numFmtId="1" fontId="0" fillId="9" borderId="7" xfId="0" applyNumberFormat="1" applyFill="1" applyBorder="1" applyAlignment="1">
      <alignment horizontal="center" vertical="center"/>
    </xf>
    <xf numFmtId="213" fontId="0" fillId="9" borderId="8" xfId="0" applyNumberFormat="1" applyFont="1" applyFill="1" applyBorder="1" applyAlignment="1">
      <alignment horizontal="center" vertical="center"/>
    </xf>
    <xf numFmtId="2" fontId="0" fillId="9" borderId="13" xfId="0" applyNumberFormat="1" applyFill="1" applyBorder="1" applyAlignment="1">
      <alignment horizontal="center" vertical="center"/>
    </xf>
    <xf numFmtId="2" fontId="0" fillId="9" borderId="8" xfId="0" applyNumberFormat="1" applyFill="1" applyBorder="1" applyAlignment="1">
      <alignment horizontal="center" vertical="center"/>
    </xf>
    <xf numFmtId="217" fontId="0" fillId="9" borderId="8" xfId="34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49" fontId="0" fillId="3" borderId="41" xfId="0" applyNumberFormat="1" applyFont="1" applyFill="1" applyBorder="1" applyAlignment="1">
      <alignment vertical="center"/>
    </xf>
    <xf numFmtId="1" fontId="0" fillId="3" borderId="42" xfId="0" applyNumberFormat="1" applyFill="1" applyBorder="1" applyAlignment="1">
      <alignment horizontal="center" vertical="center"/>
    </xf>
    <xf numFmtId="2" fontId="0" fillId="3" borderId="44" xfId="0" applyNumberFormat="1" applyFill="1" applyBorder="1" applyAlignment="1">
      <alignment horizontal="center" vertical="center"/>
    </xf>
    <xf numFmtId="2" fontId="0" fillId="3" borderId="43" xfId="0" applyNumberFormat="1" applyFill="1" applyBorder="1" applyAlignment="1">
      <alignment horizontal="center" vertical="center"/>
    </xf>
    <xf numFmtId="217" fontId="0" fillId="3" borderId="43" xfId="34" applyNumberFormat="1" applyFill="1" applyBorder="1" applyAlignment="1">
      <alignment horizontal="center" vertical="center"/>
    </xf>
    <xf numFmtId="1" fontId="0" fillId="3" borderId="45" xfId="0" applyNumberFormat="1" applyFill="1" applyBorder="1" applyAlignment="1">
      <alignment horizontal="center" vertical="center"/>
    </xf>
    <xf numFmtId="49" fontId="0" fillId="3" borderId="46" xfId="0" applyNumberFormat="1" applyFont="1" applyFill="1" applyBorder="1" applyAlignment="1">
      <alignment vertical="center"/>
    </xf>
    <xf numFmtId="2" fontId="0" fillId="3" borderId="49" xfId="0" applyNumberFormat="1" applyFill="1" applyBorder="1" applyAlignment="1">
      <alignment horizontal="center" vertical="center"/>
    </xf>
    <xf numFmtId="2" fontId="0" fillId="3" borderId="48" xfId="0" applyNumberFormat="1" applyFill="1" applyBorder="1" applyAlignment="1">
      <alignment horizontal="center" vertical="center"/>
    </xf>
    <xf numFmtId="217" fontId="0" fillId="3" borderId="48" xfId="34" applyNumberFormat="1" applyFill="1" applyBorder="1" applyAlignment="1">
      <alignment horizontal="center" vertical="center"/>
    </xf>
    <xf numFmtId="1" fontId="0" fillId="3" borderId="52" xfId="0" applyNumberFormat="1" applyFill="1" applyBorder="1" applyAlignment="1">
      <alignment horizontal="center" vertical="center"/>
    </xf>
    <xf numFmtId="1" fontId="0" fillId="3" borderId="50" xfId="0" applyNumberFormat="1" applyFill="1" applyBorder="1" applyAlignment="1">
      <alignment horizontal="center" vertical="center"/>
    </xf>
    <xf numFmtId="1" fontId="0" fillId="3" borderId="51" xfId="0" applyNumberFormat="1" applyFill="1" applyBorder="1" applyAlignment="1">
      <alignment horizontal="center" vertical="center"/>
    </xf>
    <xf numFmtId="213" fontId="0" fillId="3" borderId="39" xfId="0" applyNumberFormat="1" applyFont="1" applyFill="1" applyBorder="1" applyAlignment="1">
      <alignment horizontal="center" vertical="center"/>
    </xf>
    <xf numFmtId="1" fontId="0" fillId="13" borderId="32" xfId="0" applyNumberFormat="1" applyFill="1" applyBorder="1" applyAlignment="1">
      <alignment horizontal="center" vertical="center"/>
    </xf>
    <xf numFmtId="49" fontId="0" fillId="13" borderId="17" xfId="0" applyNumberFormat="1" applyFont="1" applyFill="1" applyBorder="1" applyAlignment="1">
      <alignment vertical="center"/>
    </xf>
    <xf numFmtId="1" fontId="0" fillId="13" borderId="7" xfId="0" applyNumberFormat="1" applyFill="1" applyBorder="1" applyAlignment="1">
      <alignment horizontal="center" vertical="center"/>
    </xf>
    <xf numFmtId="213" fontId="0" fillId="13" borderId="8" xfId="0" applyNumberFormat="1" applyFont="1" applyFill="1" applyBorder="1" applyAlignment="1">
      <alignment horizontal="center" vertical="center"/>
    </xf>
    <xf numFmtId="2" fontId="0" fillId="13" borderId="13" xfId="0" applyNumberFormat="1" applyFill="1" applyBorder="1" applyAlignment="1">
      <alignment horizontal="center" vertical="center"/>
    </xf>
    <xf numFmtId="2" fontId="0" fillId="13" borderId="8" xfId="0" applyNumberFormat="1" applyFill="1" applyBorder="1" applyAlignment="1">
      <alignment horizontal="center" vertical="center"/>
    </xf>
    <xf numFmtId="217" fontId="0" fillId="13" borderId="8" xfId="34" applyNumberFormat="1" applyFill="1" applyBorder="1" applyAlignment="1">
      <alignment horizontal="center" vertical="center"/>
    </xf>
    <xf numFmtId="1" fontId="0" fillId="5" borderId="50" xfId="0" applyNumberFormat="1" applyFill="1" applyBorder="1" applyAlignment="1">
      <alignment horizontal="center" vertical="center"/>
    </xf>
    <xf numFmtId="49" fontId="0" fillId="5" borderId="37" xfId="0" applyNumberFormat="1" applyFont="1" applyFill="1" applyBorder="1" applyAlignment="1">
      <alignment vertical="center"/>
    </xf>
    <xf numFmtId="1" fontId="0" fillId="5" borderId="51" xfId="0" applyNumberFormat="1" applyFill="1" applyBorder="1" applyAlignment="1">
      <alignment horizontal="center" vertical="center"/>
    </xf>
    <xf numFmtId="213" fontId="0" fillId="5" borderId="39" xfId="0" applyNumberFormat="1" applyFont="1" applyFill="1" applyBorder="1" applyAlignment="1">
      <alignment horizontal="center" vertical="center"/>
    </xf>
    <xf numFmtId="2" fontId="0" fillId="5" borderId="38" xfId="0" applyNumberFormat="1" applyFill="1" applyBorder="1" applyAlignment="1">
      <alignment horizontal="center" vertical="center"/>
    </xf>
    <xf numFmtId="2" fontId="0" fillId="5" borderId="39" xfId="0" applyNumberFormat="1" applyFill="1" applyBorder="1" applyAlignment="1">
      <alignment horizontal="center" vertical="center"/>
    </xf>
    <xf numFmtId="217" fontId="0" fillId="5" borderId="39" xfId="34" applyNumberFormat="1" applyFill="1" applyBorder="1" applyAlignment="1">
      <alignment horizontal="center" vertical="center"/>
    </xf>
    <xf numFmtId="2" fontId="2" fillId="6" borderId="15" xfId="0" applyNumberFormat="1" applyFont="1" applyFill="1" applyBorder="1" applyAlignment="1">
      <alignment vertical="center"/>
    </xf>
    <xf numFmtId="2" fontId="0" fillId="4" borderId="17" xfId="0" applyNumberFormat="1" applyFont="1" applyFill="1" applyBorder="1" applyAlignment="1">
      <alignment vertical="center"/>
    </xf>
    <xf numFmtId="2" fontId="0" fillId="11" borderId="16" xfId="0" applyNumberFormat="1" applyFont="1" applyFill="1" applyBorder="1" applyAlignment="1">
      <alignment vertical="center"/>
    </xf>
    <xf numFmtId="2" fontId="0" fillId="3" borderId="37" xfId="0" applyNumberFormat="1" applyFont="1" applyFill="1" applyBorder="1" applyAlignment="1">
      <alignment vertical="center"/>
    </xf>
    <xf numFmtId="2" fontId="0" fillId="11" borderId="17" xfId="0" applyNumberFormat="1" applyFont="1" applyFill="1" applyBorder="1" applyAlignment="1">
      <alignment vertical="center"/>
    </xf>
    <xf numFmtId="2" fontId="0" fillId="12" borderId="17" xfId="0" applyNumberFormat="1" applyFont="1" applyFill="1" applyBorder="1" applyAlignment="1">
      <alignment vertical="center"/>
    </xf>
    <xf numFmtId="2" fontId="0" fillId="11" borderId="41" xfId="0" applyNumberFormat="1" applyFont="1" applyFill="1" applyBorder="1" applyAlignment="1">
      <alignment vertical="center"/>
    </xf>
    <xf numFmtId="2" fontId="0" fillId="11" borderId="46" xfId="0" applyNumberFormat="1" applyFont="1" applyFill="1" applyBorder="1" applyAlignment="1">
      <alignment vertical="center"/>
    </xf>
    <xf numFmtId="2" fontId="0" fillId="11" borderId="37" xfId="0" applyNumberFormat="1" applyFont="1" applyFill="1" applyBorder="1" applyAlignment="1">
      <alignment vertical="center"/>
    </xf>
    <xf numFmtId="2" fontId="0" fillId="9" borderId="17" xfId="0" applyNumberFormat="1" applyFont="1" applyFill="1" applyBorder="1" applyAlignment="1">
      <alignment vertical="center"/>
    </xf>
    <xf numFmtId="2" fontId="0" fillId="3" borderId="41" xfId="0" applyNumberFormat="1" applyFont="1" applyFill="1" applyBorder="1" applyAlignment="1">
      <alignment vertical="center"/>
    </xf>
    <xf numFmtId="2" fontId="0" fillId="3" borderId="46" xfId="0" applyNumberFormat="1" applyFont="1" applyFill="1" applyBorder="1" applyAlignment="1">
      <alignment vertical="center"/>
    </xf>
    <xf numFmtId="2" fontId="0" fillId="13" borderId="17" xfId="0" applyNumberFormat="1" applyFont="1" applyFill="1" applyBorder="1" applyAlignment="1">
      <alignment vertical="center"/>
    </xf>
    <xf numFmtId="2" fontId="0" fillId="5" borderId="37" xfId="0" applyNumberFormat="1" applyFont="1" applyFill="1" applyBorder="1" applyAlignment="1">
      <alignment vertical="center"/>
    </xf>
    <xf numFmtId="49" fontId="2" fillId="6" borderId="15" xfId="0" applyNumberFormat="1" applyFont="1" applyFill="1" applyBorder="1" applyAlignment="1">
      <alignment vertical="center"/>
    </xf>
    <xf numFmtId="2" fontId="0" fillId="2" borderId="53" xfId="0" applyNumberFormat="1" applyFill="1" applyBorder="1" applyAlignment="1">
      <alignment horizontal="center" vertical="center"/>
    </xf>
    <xf numFmtId="2" fontId="0" fillId="2" borderId="29" xfId="0" applyNumberFormat="1" applyFill="1" applyBorder="1" applyAlignment="1">
      <alignment horizontal="center" vertical="center"/>
    </xf>
    <xf numFmtId="2" fontId="2" fillId="7" borderId="7" xfId="0" applyNumberFormat="1" applyFont="1" applyFill="1" applyBorder="1" applyAlignment="1">
      <alignment horizontal="center" vertical="center"/>
    </xf>
    <xf numFmtId="49" fontId="0" fillId="2" borderId="9" xfId="0" applyNumberFormat="1" applyFont="1" applyFill="1" applyBorder="1" applyAlignment="1">
      <alignment vertical="center"/>
    </xf>
    <xf numFmtId="213" fontId="1" fillId="2" borderId="12" xfId="0" applyNumberFormat="1" applyFont="1" applyFill="1" applyBorder="1" applyAlignment="1">
      <alignment horizontal="center" vertical="center"/>
    </xf>
    <xf numFmtId="213" fontId="0" fillId="2" borderId="12" xfId="0" applyNumberFormat="1" applyFont="1" applyFill="1" applyBorder="1" applyAlignment="1">
      <alignment horizontal="center" vertical="center"/>
    </xf>
    <xf numFmtId="2" fontId="8" fillId="10" borderId="10" xfId="0" applyNumberFormat="1" applyFont="1" applyFill="1" applyBorder="1" applyAlignment="1">
      <alignment horizontal="center" vertical="center"/>
    </xf>
    <xf numFmtId="213" fontId="1" fillId="2" borderId="6" xfId="0" applyNumberFormat="1" applyFont="1" applyFill="1" applyBorder="1" applyAlignment="1">
      <alignment horizontal="center" vertical="center"/>
    </xf>
    <xf numFmtId="213" fontId="0" fillId="2" borderId="6" xfId="0" applyNumberFormat="1" applyFont="1" applyFill="1" applyBorder="1" applyAlignment="1">
      <alignment horizontal="center" vertical="center"/>
    </xf>
    <xf numFmtId="2" fontId="8" fillId="10" borderId="4" xfId="0" applyNumberFormat="1" applyFont="1" applyFill="1" applyBorder="1" applyAlignment="1">
      <alignment horizontal="center" vertical="center"/>
    </xf>
    <xf numFmtId="2" fontId="0" fillId="4" borderId="7" xfId="0" applyNumberFormat="1" applyFill="1" applyBorder="1" applyAlignment="1">
      <alignment horizontal="center" vertical="center"/>
    </xf>
    <xf numFmtId="2" fontId="0" fillId="5" borderId="7" xfId="0" applyNumberFormat="1" applyFill="1" applyBorder="1" applyAlignment="1">
      <alignment horizontal="center" vertical="center"/>
    </xf>
    <xf numFmtId="213" fontId="8" fillId="10" borderId="12" xfId="0" applyNumberFormat="1" applyFont="1" applyFill="1" applyBorder="1" applyAlignment="1">
      <alignment horizontal="center" vertical="center"/>
    </xf>
    <xf numFmtId="213" fontId="8" fillId="10" borderId="6" xfId="0" applyNumberFormat="1" applyFont="1" applyFill="1" applyBorder="1" applyAlignment="1">
      <alignment horizontal="center" vertical="center"/>
    </xf>
    <xf numFmtId="213" fontId="8" fillId="10" borderId="3" xfId="0" applyNumberFormat="1" applyFont="1" applyFill="1" applyBorder="1" applyAlignment="1">
      <alignment horizontal="center" vertical="center"/>
    </xf>
    <xf numFmtId="2" fontId="8" fillId="10" borderId="1" xfId="0" applyNumberFormat="1" applyFont="1" applyFill="1" applyBorder="1" applyAlignment="1">
      <alignment horizontal="center" vertical="center"/>
    </xf>
    <xf numFmtId="1" fontId="0" fillId="5" borderId="7" xfId="0" applyNumberFormat="1" applyFont="1" applyFill="1" applyBorder="1" applyAlignment="1">
      <alignment horizontal="center" vertical="center"/>
    </xf>
    <xf numFmtId="1" fontId="0" fillId="3" borderId="10" xfId="0" applyNumberFormat="1" applyFont="1" applyFill="1" applyBorder="1" applyAlignment="1">
      <alignment horizontal="center" vertical="center"/>
    </xf>
    <xf numFmtId="2" fontId="0" fillId="3" borderId="10" xfId="0" applyNumberFormat="1" applyFont="1" applyFill="1" applyBorder="1" applyAlignment="1">
      <alignment horizontal="center" vertical="center"/>
    </xf>
    <xf numFmtId="1" fontId="0" fillId="3" borderId="29" xfId="0" applyNumberFormat="1" applyFont="1" applyFill="1" applyBorder="1" applyAlignment="1">
      <alignment horizontal="center" vertical="center"/>
    </xf>
    <xf numFmtId="2" fontId="0" fillId="3" borderId="29" xfId="0" applyNumberFormat="1" applyFill="1" applyBorder="1" applyAlignment="1">
      <alignment horizontal="center" vertical="center"/>
    </xf>
    <xf numFmtId="1" fontId="0" fillId="3" borderId="53" xfId="0" applyNumberFormat="1" applyFont="1" applyFill="1" applyBorder="1" applyAlignment="1">
      <alignment horizontal="center" vertical="center"/>
    </xf>
    <xf numFmtId="2" fontId="0" fillId="3" borderId="53" xfId="0" applyNumberFormat="1" applyFill="1" applyBorder="1" applyAlignment="1">
      <alignment horizontal="center" vertical="center"/>
    </xf>
    <xf numFmtId="1" fontId="0" fillId="2" borderId="7" xfId="0" applyNumberFormat="1" applyFont="1" applyFill="1" applyBorder="1" applyAlignment="1">
      <alignment horizontal="center" vertical="center"/>
    </xf>
    <xf numFmtId="1" fontId="0" fillId="5" borderId="4" xfId="0" applyNumberFormat="1" applyFill="1" applyBorder="1" applyAlignment="1">
      <alignment horizontal="center" vertical="center"/>
    </xf>
    <xf numFmtId="2" fontId="0" fillId="5" borderId="4" xfId="0" applyNumberFormat="1" applyFill="1" applyBorder="1" applyAlignment="1">
      <alignment horizontal="center" vertical="center"/>
    </xf>
    <xf numFmtId="1" fontId="0" fillId="11" borderId="4" xfId="0" applyNumberFormat="1" applyFill="1" applyBorder="1" applyAlignment="1">
      <alignment horizontal="center" vertical="center"/>
    </xf>
    <xf numFmtId="2" fontId="0" fillId="11" borderId="4" xfId="0" applyNumberFormat="1" applyFill="1" applyBorder="1" applyAlignment="1">
      <alignment horizontal="center" vertical="center"/>
    </xf>
    <xf numFmtId="2" fontId="0" fillId="3" borderId="51" xfId="0" applyNumberFormat="1" applyFill="1" applyBorder="1" applyAlignment="1">
      <alignment horizontal="center" vertical="center"/>
    </xf>
    <xf numFmtId="2" fontId="0" fillId="11" borderId="7" xfId="0" applyNumberFormat="1" applyFill="1" applyBorder="1" applyAlignment="1">
      <alignment horizontal="center" vertical="center"/>
    </xf>
    <xf numFmtId="2" fontId="0" fillId="12" borderId="7" xfId="0" applyNumberFormat="1" applyFill="1" applyBorder="1" applyAlignment="1">
      <alignment horizontal="center" vertical="center"/>
    </xf>
    <xf numFmtId="2" fontId="0" fillId="11" borderId="42" xfId="0" applyNumberFormat="1" applyFill="1" applyBorder="1" applyAlignment="1">
      <alignment horizontal="center" vertical="center"/>
    </xf>
    <xf numFmtId="2" fontId="0" fillId="11" borderId="47" xfId="0" applyNumberFormat="1" applyFill="1" applyBorder="1" applyAlignment="1">
      <alignment horizontal="center" vertical="center"/>
    </xf>
    <xf numFmtId="2" fontId="0" fillId="11" borderId="51" xfId="0" applyNumberFormat="1" applyFill="1" applyBorder="1" applyAlignment="1">
      <alignment horizontal="center" vertical="center"/>
    </xf>
    <xf numFmtId="2" fontId="0" fillId="2" borderId="7" xfId="0" applyNumberFormat="1" applyFill="1" applyBorder="1" applyAlignment="1">
      <alignment horizontal="center" vertical="center"/>
    </xf>
    <xf numFmtId="2" fontId="0" fillId="9" borderId="7" xfId="0" applyNumberFormat="1" applyFill="1" applyBorder="1" applyAlignment="1">
      <alignment horizontal="center" vertical="center"/>
    </xf>
    <xf numFmtId="2" fontId="0" fillId="3" borderId="42" xfId="0" applyNumberFormat="1" applyFill="1" applyBorder="1" applyAlignment="1">
      <alignment horizontal="center" vertical="center"/>
    </xf>
    <xf numFmtId="213" fontId="0" fillId="3" borderId="43" xfId="0" applyNumberFormat="1" applyFont="1" applyFill="1" applyBorder="1" applyAlignment="1">
      <alignment horizontal="center" vertical="center"/>
    </xf>
    <xf numFmtId="1" fontId="0" fillId="3" borderId="47" xfId="0" applyNumberFormat="1" applyFill="1" applyBorder="1" applyAlignment="1">
      <alignment horizontal="center" vertical="center"/>
    </xf>
    <xf numFmtId="213" fontId="0" fillId="3" borderId="48" xfId="0" applyNumberFormat="1" applyFill="1" applyBorder="1" applyAlignment="1">
      <alignment horizontal="center" vertical="center"/>
    </xf>
    <xf numFmtId="2" fontId="0" fillId="3" borderId="47" xfId="0" applyNumberFormat="1" applyFill="1" applyBorder="1" applyAlignment="1">
      <alignment horizontal="center" vertical="center"/>
    </xf>
    <xf numFmtId="213" fontId="0" fillId="3" borderId="39" xfId="0" applyNumberFormat="1" applyFill="1" applyBorder="1" applyAlignment="1">
      <alignment horizontal="center" vertical="center"/>
    </xf>
    <xf numFmtId="2" fontId="0" fillId="5" borderId="51" xfId="0" applyNumberFormat="1" applyFill="1" applyBorder="1" applyAlignment="1">
      <alignment horizontal="center" vertical="center"/>
    </xf>
    <xf numFmtId="2" fontId="0" fillId="13" borderId="7" xfId="0" applyNumberFormat="1" applyFill="1" applyBorder="1" applyAlignment="1">
      <alignment horizontal="center" vertical="center"/>
    </xf>
    <xf numFmtId="1" fontId="1" fillId="8" borderId="32" xfId="0" applyNumberFormat="1" applyFont="1" applyFill="1" applyBorder="1" applyAlignment="1">
      <alignment horizontal="center" vertical="center" wrapText="1"/>
    </xf>
    <xf numFmtId="0" fontId="1" fillId="8" borderId="17" xfId="0" applyFont="1" applyFill="1" applyBorder="1" applyAlignment="1">
      <alignment vertical="center" wrapText="1"/>
    </xf>
    <xf numFmtId="49" fontId="1" fillId="8" borderId="17" xfId="0" applyNumberFormat="1" applyFont="1" applyFill="1" applyBorder="1" applyAlignment="1">
      <alignment vertical="center" wrapText="1"/>
    </xf>
  </cellXfs>
  <cellStyles count="21">
    <cellStyle name="Normal" xfId="0"/>
    <cellStyle name="Comma" xfId="15"/>
    <cellStyle name="Comma [0]" xfId="16"/>
    <cellStyle name="Comma [0]_Convert_Therm_Parm" xfId="17"/>
    <cellStyle name="Comma [0]_exportTCSetPoints" xfId="18"/>
    <cellStyle name="Comma [0]_SODAP_SCOOP_Issue_2c_withUpdateConvThrmPrm" xfId="19"/>
    <cellStyle name="Comma_Convert_Therm_Parm" xfId="20"/>
    <cellStyle name="Comma_exportTCSetPoints" xfId="21"/>
    <cellStyle name="Comma_SODAP_SCOOP_Issue_2c_withUpdateConvThrmPrm" xfId="22"/>
    <cellStyle name="Currency" xfId="23"/>
    <cellStyle name="Currency [0]" xfId="24"/>
    <cellStyle name="Currency [0]_Convert_Therm_Parm" xfId="25"/>
    <cellStyle name="Currency [0]_exportTCSetPoints" xfId="26"/>
    <cellStyle name="Currency [0]_SODAP_SCOOP_Issue_2c_withUpdateConvThrmPrm" xfId="27"/>
    <cellStyle name="Currency_Convert_Therm_Parm" xfId="28"/>
    <cellStyle name="Currency_exportTCSetPoints" xfId="29"/>
    <cellStyle name="Currency_SODAP_SCOOP_Issue_2c_withUpdateConvThrmPrm" xfId="30"/>
    <cellStyle name="Hyperlink" xfId="31"/>
    <cellStyle name="Normal_exportTCSetPoints" xfId="32"/>
    <cellStyle name="Normal_SCANNER CONSTANTS EU" xfId="33"/>
    <cellStyle name="Percent" xfId="34"/>
  </cellStyles>
  <dxfs count="7">
    <dxf>
      <fill>
        <patternFill patternType="lightDown"/>
      </fill>
      <border/>
    </dxf>
    <dxf>
      <font>
        <b/>
        <i val="0"/>
        <color rgb="FFFFFFFF"/>
      </font>
      <fill>
        <patternFill>
          <bgColor rgb="FF808080"/>
        </patternFill>
      </fill>
      <border>
        <left style="thin">
          <color rgb="FFFFFFFF"/>
        </left>
        <right style="thin">
          <color rgb="FFFFFFFF"/>
        </right>
        <top style="thin"/>
        <bottom style="thin">
          <color rgb="FFFFFFFF"/>
        </bottom>
      </border>
    </dxf>
    <dxf>
      <font>
        <b/>
        <i/>
      </font>
      <border/>
    </dxf>
    <dxf>
      <font>
        <b/>
        <i val="0"/>
        <color rgb="FFFF0000"/>
      </font>
      <border/>
    </dxf>
    <dxf>
      <font>
        <b/>
        <i val="0"/>
        <color auto="1"/>
      </font>
      <border/>
    </dxf>
    <dxf>
      <font>
        <b/>
        <i val="0"/>
      </font>
      <fill>
        <patternFill>
          <bgColor rgb="FFFF9900"/>
        </patternFill>
      </fill>
      <border/>
    </dxf>
    <dxf>
      <font>
        <b/>
        <i val="0"/>
        <color rgb="FFFFFFFF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DAP\PlanRep\ROE_AuxTim\ROE_AuxTi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E_AuxTim_UTC"/>
      <sheetName val="DeltaRoe_AuxFPO (Orbits)"/>
      <sheetName val="DeltaRoe_AuxFPO (Date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198"/>
  <sheetViews>
    <sheetView tabSelected="1" zoomScale="75" zoomScaleNormal="75" workbookViewId="0" topLeftCell="A1">
      <pane ySplit="1" topLeftCell="BM2" activePane="bottomLeft" state="frozen"/>
      <selection pane="topLeft" activeCell="A1" sqref="A1"/>
      <selection pane="bottomLeft" activeCell="Q5" sqref="Q5"/>
    </sheetView>
  </sheetViews>
  <sheetFormatPr defaultColWidth="9.140625" defaultRowHeight="12.75"/>
  <cols>
    <col min="1" max="1" width="12.7109375" style="66" customWidth="1"/>
    <col min="2" max="2" width="39.140625" style="0" customWidth="1"/>
    <col min="3" max="3" width="24.00390625" style="26" customWidth="1"/>
    <col min="4" max="4" width="8.421875" style="66" customWidth="1"/>
    <col min="5" max="5" width="21.28125" style="52" customWidth="1"/>
    <col min="6" max="6" width="6.28125" style="66" customWidth="1"/>
    <col min="7" max="7" width="21.28125" style="52" customWidth="1"/>
    <col min="8" max="10" width="10.00390625" style="37" customWidth="1"/>
    <col min="11" max="11" width="7.28125" style="123" customWidth="1"/>
  </cols>
  <sheetData>
    <row r="1" spans="1:11" s="68" customFormat="1" ht="26.25" customHeight="1" thickBot="1">
      <c r="A1" s="365" t="s">
        <v>95</v>
      </c>
      <c r="B1" s="366" t="s">
        <v>0</v>
      </c>
      <c r="C1" s="367" t="s">
        <v>69</v>
      </c>
      <c r="D1" s="69" t="s">
        <v>1</v>
      </c>
      <c r="E1" s="70" t="s">
        <v>2</v>
      </c>
      <c r="F1" s="69" t="s">
        <v>3</v>
      </c>
      <c r="G1" s="70" t="s">
        <v>2</v>
      </c>
      <c r="H1" s="71" t="s">
        <v>4</v>
      </c>
      <c r="I1" s="72" t="s">
        <v>5</v>
      </c>
      <c r="J1" s="73" t="s">
        <v>6</v>
      </c>
      <c r="K1" s="125" t="s">
        <v>102</v>
      </c>
    </row>
    <row r="2" spans="1:11" ht="13.5" thickBot="1">
      <c r="A2" s="193">
        <v>1</v>
      </c>
      <c r="B2" s="306" t="s">
        <v>7</v>
      </c>
      <c r="C2" s="320"/>
      <c r="D2" s="53">
        <v>1</v>
      </c>
      <c r="E2" s="38">
        <v>37316.12073996528</v>
      </c>
      <c r="F2" s="53">
        <v>1</v>
      </c>
      <c r="G2" s="38">
        <v>37316.12073996528</v>
      </c>
      <c r="H2" s="27">
        <f>(F2+1-D2)*6035.928143/86400</f>
        <v>0.06986027943287038</v>
      </c>
      <c r="I2" s="28">
        <f>H2*24</f>
        <v>1.676646706388889</v>
      </c>
      <c r="J2" s="29">
        <f>I2*60</f>
        <v>100.59880238333334</v>
      </c>
      <c r="K2" s="126"/>
    </row>
    <row r="3" spans="1:11" ht="13.5" thickBot="1">
      <c r="A3" s="194">
        <f>A2+1</f>
        <v>2</v>
      </c>
      <c r="B3" s="32" t="s">
        <v>78</v>
      </c>
      <c r="C3" s="110"/>
      <c r="D3" s="54">
        <v>2</v>
      </c>
      <c r="E3" s="39">
        <v>37316.1906024537</v>
      </c>
      <c r="F3" s="54">
        <v>58</v>
      </c>
      <c r="G3" s="39">
        <v>37320.10462932871</v>
      </c>
      <c r="H3" s="33">
        <f aca="true" t="shared" si="0" ref="H3:H79">(F3+1-D3)*6035.928143/86400</f>
        <v>3.9820359276736115</v>
      </c>
      <c r="I3" s="34">
        <f aca="true" t="shared" si="1" ref="I3:I66">H3*24</f>
        <v>95.56886226416668</v>
      </c>
      <c r="J3" s="35">
        <f aca="true" t="shared" si="2" ref="J3:J66">I3*60</f>
        <v>5734.131735850001</v>
      </c>
      <c r="K3" s="127"/>
    </row>
    <row r="4" spans="1:11" ht="13.5" thickBot="1">
      <c r="A4" s="193">
        <f aca="true" t="shared" si="3" ref="A4:A67">A3+1</f>
        <v>3</v>
      </c>
      <c r="B4" s="306" t="s">
        <v>79</v>
      </c>
      <c r="C4" s="320"/>
      <c r="D4" s="53">
        <v>59</v>
      </c>
      <c r="E4" s="38">
        <v>37320.1745409838</v>
      </c>
      <c r="F4" s="53">
        <v>59</v>
      </c>
      <c r="G4" s="38">
        <v>37320.1745409838</v>
      </c>
      <c r="H4" s="27">
        <f t="shared" si="0"/>
        <v>0.06986027943287038</v>
      </c>
      <c r="I4" s="28">
        <f t="shared" si="1"/>
        <v>1.676646706388889</v>
      </c>
      <c r="J4" s="29">
        <f t="shared" si="2"/>
        <v>100.59880238333334</v>
      </c>
      <c r="K4" s="126"/>
    </row>
    <row r="5" spans="1:11" ht="13.5" thickBot="1">
      <c r="A5" s="194">
        <f t="shared" si="3"/>
        <v>4</v>
      </c>
      <c r="B5" s="32" t="s">
        <v>78</v>
      </c>
      <c r="C5" s="110"/>
      <c r="D5" s="54">
        <v>60</v>
      </c>
      <c r="E5" s="39">
        <v>37320.244453136576</v>
      </c>
      <c r="F5" s="54">
        <v>146</v>
      </c>
      <c r="G5" s="39">
        <v>37326.256790983796</v>
      </c>
      <c r="H5" s="33">
        <f t="shared" si="0"/>
        <v>6.077844310659723</v>
      </c>
      <c r="I5" s="34">
        <f t="shared" si="1"/>
        <v>145.86826345583336</v>
      </c>
      <c r="J5" s="35">
        <f t="shared" si="2"/>
        <v>8752.09580735</v>
      </c>
      <c r="K5" s="127">
        <f aca="true" t="shared" si="4" ref="K5:K36">(G5-SodapFirstDay)/(MAX(G$1:G$65536)-SodapFirstDay)</f>
        <v>0.020190595784509997</v>
      </c>
    </row>
    <row r="6" spans="1:11" ht="12.75">
      <c r="A6" s="195">
        <f t="shared" si="3"/>
        <v>5</v>
      </c>
      <c r="B6" s="116" t="s">
        <v>8</v>
      </c>
      <c r="C6" s="77"/>
      <c r="D6" s="74">
        <v>147</v>
      </c>
      <c r="E6" s="40">
        <v>37326.32670194445</v>
      </c>
      <c r="F6" s="74">
        <v>147</v>
      </c>
      <c r="G6" s="40">
        <v>37326.32670194445</v>
      </c>
      <c r="H6" s="1">
        <f t="shared" si="0"/>
        <v>0.06986027943287038</v>
      </c>
      <c r="I6" s="2">
        <f t="shared" si="1"/>
        <v>1.676646706388889</v>
      </c>
      <c r="J6" s="3">
        <f t="shared" si="2"/>
        <v>100.59880238333334</v>
      </c>
      <c r="K6" s="128">
        <f t="shared" si="4"/>
        <v>0.02041619768667561</v>
      </c>
    </row>
    <row r="7" spans="1:11" ht="13.5" thickBot="1">
      <c r="A7" s="195">
        <f t="shared" si="3"/>
        <v>6</v>
      </c>
      <c r="B7" s="116" t="s">
        <v>9</v>
      </c>
      <c r="C7" s="77"/>
      <c r="D7" s="74">
        <v>148</v>
      </c>
      <c r="E7" s="40">
        <v>37326.39661224537</v>
      </c>
      <c r="F7" s="74">
        <v>149</v>
      </c>
      <c r="G7" s="40">
        <v>37326.466522152776</v>
      </c>
      <c r="H7" s="1">
        <f t="shared" si="0"/>
        <v>0.13972055886574075</v>
      </c>
      <c r="I7" s="2">
        <f t="shared" si="1"/>
        <v>3.353293412777778</v>
      </c>
      <c r="J7" s="3">
        <f t="shared" si="2"/>
        <v>201.19760476666667</v>
      </c>
      <c r="K7" s="128">
        <f t="shared" si="4"/>
        <v>0.02086739596326686</v>
      </c>
    </row>
    <row r="8" spans="1:11" ht="13.5" thickBot="1">
      <c r="A8" s="194">
        <f t="shared" si="3"/>
        <v>7</v>
      </c>
      <c r="B8" s="32" t="s">
        <v>78</v>
      </c>
      <c r="C8" s="110"/>
      <c r="D8" s="54">
        <v>150</v>
      </c>
      <c r="E8" s="39">
        <v>37326.53643206019</v>
      </c>
      <c r="F8" s="54">
        <v>154</v>
      </c>
      <c r="G8" s="39">
        <v>37326.81607671296</v>
      </c>
      <c r="H8" s="33">
        <f t="shared" si="0"/>
        <v>0.3493013971643519</v>
      </c>
      <c r="I8" s="34">
        <f t="shared" si="1"/>
        <v>8.383233531944445</v>
      </c>
      <c r="J8" s="35">
        <f t="shared" si="2"/>
        <v>502.9940119166667</v>
      </c>
      <c r="K8" s="127">
        <f t="shared" si="4"/>
        <v>0.02199540468971742</v>
      </c>
    </row>
    <row r="9" spans="1:11" ht="13.5" thickBot="1">
      <c r="A9" s="195">
        <f t="shared" si="3"/>
        <v>8</v>
      </c>
      <c r="B9" s="116" t="s">
        <v>10</v>
      </c>
      <c r="C9" s="77"/>
      <c r="D9" s="74">
        <v>155</v>
      </c>
      <c r="E9" s="40">
        <v>37326.885987002315</v>
      </c>
      <c r="F9" s="74">
        <v>155</v>
      </c>
      <c r="G9" s="40">
        <v>37326.885987002315</v>
      </c>
      <c r="H9" s="1">
        <f t="shared" si="0"/>
        <v>0.06986027943287038</v>
      </c>
      <c r="I9" s="2">
        <f t="shared" si="1"/>
        <v>1.676646706388889</v>
      </c>
      <c r="J9" s="3">
        <f t="shared" si="2"/>
        <v>100.59880238333334</v>
      </c>
      <c r="K9" s="128">
        <f t="shared" si="4"/>
        <v>0.022221004425623372</v>
      </c>
    </row>
    <row r="10" spans="1:11" ht="13.5" thickBot="1">
      <c r="A10" s="194">
        <f t="shared" si="3"/>
        <v>9</v>
      </c>
      <c r="B10" s="32" t="s">
        <v>78</v>
      </c>
      <c r="C10" s="110"/>
      <c r="D10" s="54">
        <v>156</v>
      </c>
      <c r="E10" s="39">
        <v>37326.955896747684</v>
      </c>
      <c r="F10" s="54">
        <v>164</v>
      </c>
      <c r="G10" s="39">
        <v>37327.515180092596</v>
      </c>
      <c r="H10" s="33">
        <f t="shared" si="0"/>
        <v>0.6287425148958333</v>
      </c>
      <c r="I10" s="34">
        <f t="shared" si="1"/>
        <v>15.089820357499999</v>
      </c>
      <c r="J10" s="35">
        <f t="shared" si="2"/>
        <v>905.3892214499999</v>
      </c>
      <c r="K10" s="127">
        <f t="shared" si="4"/>
        <v>0.02425140361734409</v>
      </c>
    </row>
    <row r="11" spans="1:11" ht="13.5" thickBot="1">
      <c r="A11" s="195">
        <f t="shared" si="3"/>
        <v>10</v>
      </c>
      <c r="B11" s="116" t="s">
        <v>11</v>
      </c>
      <c r="C11" s="77"/>
      <c r="D11" s="74">
        <v>165</v>
      </c>
      <c r="E11" s="40">
        <v>37327.58509025463</v>
      </c>
      <c r="F11" s="74">
        <v>165</v>
      </c>
      <c r="G11" s="40">
        <v>37327.58509025463</v>
      </c>
      <c r="H11" s="1">
        <f t="shared" si="0"/>
        <v>0.06986027943287038</v>
      </c>
      <c r="I11" s="2">
        <f t="shared" si="1"/>
        <v>1.676646706388889</v>
      </c>
      <c r="J11" s="3">
        <f t="shared" si="2"/>
        <v>100.59880238333334</v>
      </c>
      <c r="K11" s="128">
        <f t="shared" si="4"/>
        <v>0.0244770029423834</v>
      </c>
    </row>
    <row r="12" spans="1:11" ht="13.5" thickBot="1">
      <c r="A12" s="194">
        <f t="shared" si="3"/>
        <v>11</v>
      </c>
      <c r="B12" s="32" t="s">
        <v>78</v>
      </c>
      <c r="C12" s="32"/>
      <c r="D12" s="65">
        <v>166</v>
      </c>
      <c r="E12" s="51">
        <v>37327.655001342595</v>
      </c>
      <c r="F12" s="65">
        <v>195</v>
      </c>
      <c r="G12" s="51">
        <v>37329.68240363426</v>
      </c>
      <c r="H12" s="36">
        <f t="shared" si="0"/>
        <v>2.095808382986111</v>
      </c>
      <c r="I12" s="36">
        <f t="shared" si="1"/>
        <v>50.29940119166667</v>
      </c>
      <c r="J12" s="36">
        <f t="shared" si="2"/>
        <v>3017.9640715</v>
      </c>
      <c r="K12" s="129">
        <f t="shared" si="4"/>
        <v>0.03124501018302737</v>
      </c>
    </row>
    <row r="13" spans="1:11" ht="12.75">
      <c r="A13" s="195">
        <f t="shared" si="3"/>
        <v>12</v>
      </c>
      <c r="B13" s="116" t="s">
        <v>12</v>
      </c>
      <c r="C13" s="77"/>
      <c r="D13" s="74">
        <v>196</v>
      </c>
      <c r="E13" s="40">
        <v>37329.752314861114</v>
      </c>
      <c r="F13" s="74">
        <v>196</v>
      </c>
      <c r="G13" s="40">
        <v>37329.752314861114</v>
      </c>
      <c r="H13" s="1">
        <f t="shared" si="0"/>
        <v>0.06986027943287038</v>
      </c>
      <c r="I13" s="2">
        <f t="shared" si="1"/>
        <v>1.676646706388889</v>
      </c>
      <c r="J13" s="3">
        <f t="shared" si="2"/>
        <v>100.59880238333334</v>
      </c>
      <c r="K13" s="128">
        <f t="shared" si="4"/>
        <v>0.03147061294423508</v>
      </c>
    </row>
    <row r="14" spans="1:11" ht="13.5" thickBot="1">
      <c r="A14" s="195">
        <f t="shared" si="3"/>
        <v>13</v>
      </c>
      <c r="B14" s="116" t="s">
        <v>13</v>
      </c>
      <c r="C14" s="77"/>
      <c r="D14" s="74">
        <v>197</v>
      </c>
      <c r="E14" s="40">
        <v>37329.82222569444</v>
      </c>
      <c r="F14" s="74">
        <v>197</v>
      </c>
      <c r="G14" s="40">
        <v>37329.82222569444</v>
      </c>
      <c r="H14" s="1">
        <f t="shared" si="0"/>
        <v>0.06986027943287038</v>
      </c>
      <c r="I14" s="2">
        <f t="shared" si="1"/>
        <v>1.676646706388889</v>
      </c>
      <c r="J14" s="3">
        <f t="shared" si="2"/>
        <v>100.59880238333334</v>
      </c>
      <c r="K14" s="128">
        <f t="shared" si="4"/>
        <v>0.031696214435534054</v>
      </c>
    </row>
    <row r="15" spans="1:11" ht="13.5" thickBot="1">
      <c r="A15" s="194">
        <f t="shared" si="3"/>
        <v>14</v>
      </c>
      <c r="B15" s="32" t="s">
        <v>78</v>
      </c>
      <c r="C15" s="32"/>
      <c r="D15" s="65">
        <v>198</v>
      </c>
      <c r="E15" s="51">
        <v>37329.89213559028</v>
      </c>
      <c r="F15" s="65">
        <v>206</v>
      </c>
      <c r="G15" s="51">
        <v>37330.45141642361</v>
      </c>
      <c r="H15" s="36">
        <f t="shared" si="0"/>
        <v>0.6287425148958333</v>
      </c>
      <c r="I15" s="36">
        <f t="shared" si="1"/>
        <v>15.089820357499999</v>
      </c>
      <c r="J15" s="36">
        <f t="shared" si="2"/>
        <v>905.3892214499999</v>
      </c>
      <c r="K15" s="129">
        <f t="shared" si="4"/>
        <v>0.0337266060079667</v>
      </c>
    </row>
    <row r="16" spans="1:11" ht="12.75">
      <c r="A16" s="195">
        <f t="shared" si="3"/>
        <v>15</v>
      </c>
      <c r="B16" s="116" t="s">
        <v>14</v>
      </c>
      <c r="C16" s="77"/>
      <c r="D16" s="55">
        <v>207</v>
      </c>
      <c r="E16" s="40">
        <v>37330.52132590278</v>
      </c>
      <c r="F16" s="55">
        <v>207</v>
      </c>
      <c r="G16" s="40">
        <v>37330.52132590278</v>
      </c>
      <c r="H16" s="1"/>
      <c r="I16" s="2"/>
      <c r="J16" s="3"/>
      <c r="K16" s="156">
        <f t="shared" si="4"/>
        <v>0.03395220312941405</v>
      </c>
    </row>
    <row r="17" spans="1:11" ht="12.75">
      <c r="A17" s="195">
        <f t="shared" si="3"/>
        <v>16</v>
      </c>
      <c r="B17" s="116" t="s">
        <v>15</v>
      </c>
      <c r="C17" s="77"/>
      <c r="D17" s="55">
        <v>207</v>
      </c>
      <c r="E17" s="40">
        <v>37330.52132590278</v>
      </c>
      <c r="F17" s="55">
        <v>207</v>
      </c>
      <c r="G17" s="40">
        <v>37330.52132590278</v>
      </c>
      <c r="H17" s="321">
        <f>(F17+1-D17)*6035.928143/86400</f>
        <v>0.06986027943287038</v>
      </c>
      <c r="I17" s="157">
        <f t="shared" si="1"/>
        <v>1.676646706388889</v>
      </c>
      <c r="J17" s="158">
        <f t="shared" si="2"/>
        <v>100.59880238333334</v>
      </c>
      <c r="K17" s="159">
        <f t="shared" si="4"/>
        <v>0.03395220312941405</v>
      </c>
    </row>
    <row r="18" spans="1:11" ht="12.75">
      <c r="A18" s="195">
        <f t="shared" si="3"/>
        <v>17</v>
      </c>
      <c r="B18" s="116" t="s">
        <v>16</v>
      </c>
      <c r="C18" s="77"/>
      <c r="D18" s="55">
        <v>208</v>
      </c>
      <c r="E18" s="40">
        <v>37330.59124199074</v>
      </c>
      <c r="F18" s="55">
        <v>208</v>
      </c>
      <c r="G18" s="40">
        <v>37330.59124199074</v>
      </c>
      <c r="H18" s="322"/>
      <c r="I18" s="160"/>
      <c r="J18" s="161"/>
      <c r="K18" s="162">
        <f t="shared" si="4"/>
        <v>0.03417782157734989</v>
      </c>
    </row>
    <row r="19" spans="1:11" ht="12.75">
      <c r="A19" s="195">
        <f t="shared" si="3"/>
        <v>18</v>
      </c>
      <c r="B19" s="116" t="s">
        <v>17</v>
      </c>
      <c r="C19" s="77"/>
      <c r="D19" s="55">
        <v>208</v>
      </c>
      <c r="E19" s="40">
        <v>37330.59124199074</v>
      </c>
      <c r="F19" s="55">
        <v>208</v>
      </c>
      <c r="G19" s="40">
        <v>37330.59124199074</v>
      </c>
      <c r="H19" s="321">
        <f>(F19+1-D19)*6035.928143/86400</f>
        <v>0.06986027943287038</v>
      </c>
      <c r="I19" s="157">
        <f t="shared" si="1"/>
        <v>1.676646706388889</v>
      </c>
      <c r="J19" s="158">
        <f t="shared" si="2"/>
        <v>100.59880238333334</v>
      </c>
      <c r="K19" s="159">
        <f t="shared" si="4"/>
        <v>0.03417782157734989</v>
      </c>
    </row>
    <row r="20" spans="1:11" ht="12.75">
      <c r="A20" s="195">
        <f t="shared" si="3"/>
        <v>19</v>
      </c>
      <c r="B20" s="116" t="s">
        <v>18</v>
      </c>
      <c r="C20" s="77"/>
      <c r="D20" s="55">
        <v>209</v>
      </c>
      <c r="E20" s="40">
        <v>37330.66115295139</v>
      </c>
      <c r="F20" s="55">
        <v>209</v>
      </c>
      <c r="G20" s="40">
        <v>37330.66115295139</v>
      </c>
      <c r="H20" s="322"/>
      <c r="I20" s="160"/>
      <c r="J20" s="161"/>
      <c r="K20" s="162">
        <f t="shared" si="4"/>
        <v>0.0344034234795155</v>
      </c>
    </row>
    <row r="21" spans="1:11" ht="12.75">
      <c r="A21" s="195">
        <f t="shared" si="3"/>
        <v>20</v>
      </c>
      <c r="B21" s="116" t="s">
        <v>19</v>
      </c>
      <c r="C21" s="77"/>
      <c r="D21" s="55">
        <v>209</v>
      </c>
      <c r="E21" s="40">
        <v>37330.66115295139</v>
      </c>
      <c r="F21" s="55">
        <v>209</v>
      </c>
      <c r="G21" s="40">
        <v>37330.66115295139</v>
      </c>
      <c r="H21" s="321">
        <f>(F21+1-D21)*6035.928143/86400</f>
        <v>0.06986027943287038</v>
      </c>
      <c r="I21" s="157">
        <f t="shared" si="1"/>
        <v>1.676646706388889</v>
      </c>
      <c r="J21" s="158">
        <f t="shared" si="2"/>
        <v>100.59880238333334</v>
      </c>
      <c r="K21" s="159">
        <f t="shared" si="4"/>
        <v>0.0344034234795155</v>
      </c>
    </row>
    <row r="22" spans="1:11" ht="12.75">
      <c r="A22" s="195">
        <f t="shared" si="3"/>
        <v>21</v>
      </c>
      <c r="B22" s="116" t="s">
        <v>20</v>
      </c>
      <c r="C22" s="77"/>
      <c r="D22" s="55">
        <v>210</v>
      </c>
      <c r="E22" s="40">
        <v>37330.73106431713</v>
      </c>
      <c r="F22" s="55">
        <v>210</v>
      </c>
      <c r="G22" s="40">
        <v>37330.73106431713</v>
      </c>
      <c r="H22" s="322"/>
      <c r="I22" s="160"/>
      <c r="J22" s="161"/>
      <c r="K22" s="162">
        <f t="shared" si="4"/>
        <v>0.03462902668889867</v>
      </c>
    </row>
    <row r="23" spans="1:11" ht="12.75">
      <c r="A23" s="195">
        <f t="shared" si="3"/>
        <v>22</v>
      </c>
      <c r="B23" s="116" t="s">
        <v>21</v>
      </c>
      <c r="C23" s="77"/>
      <c r="D23" s="55">
        <v>210</v>
      </c>
      <c r="E23" s="40">
        <v>37330.73106431713</v>
      </c>
      <c r="F23" s="55">
        <v>210</v>
      </c>
      <c r="G23" s="40">
        <v>37330.73106431713</v>
      </c>
      <c r="H23" s="321">
        <f>(F23+1-D23)*6035.928143/86400</f>
        <v>0.06986027943287038</v>
      </c>
      <c r="I23" s="157">
        <f t="shared" si="1"/>
        <v>1.676646706388889</v>
      </c>
      <c r="J23" s="158">
        <f t="shared" si="2"/>
        <v>100.59880238333334</v>
      </c>
      <c r="K23" s="159">
        <f t="shared" si="4"/>
        <v>0.03462902668889867</v>
      </c>
    </row>
    <row r="24" spans="1:11" ht="12.75">
      <c r="A24" s="195">
        <f t="shared" si="3"/>
        <v>23</v>
      </c>
      <c r="B24" s="116" t="s">
        <v>80</v>
      </c>
      <c r="C24" s="77"/>
      <c r="D24" s="55">
        <v>211</v>
      </c>
      <c r="E24" s="40">
        <v>37330.80097539352</v>
      </c>
      <c r="F24" s="55">
        <v>211</v>
      </c>
      <c r="G24" s="40">
        <v>37330.80097539352</v>
      </c>
      <c r="H24" s="322"/>
      <c r="I24" s="160"/>
      <c r="J24" s="161"/>
      <c r="K24" s="162">
        <f t="shared" si="4"/>
        <v>0.03485462896455166</v>
      </c>
    </row>
    <row r="25" spans="1:11" ht="13.5" thickBot="1">
      <c r="A25" s="195">
        <f t="shared" si="3"/>
        <v>24</v>
      </c>
      <c r="B25" s="116" t="s">
        <v>81</v>
      </c>
      <c r="C25" s="77"/>
      <c r="D25" s="55">
        <v>211</v>
      </c>
      <c r="E25" s="40">
        <v>37330.80097539352</v>
      </c>
      <c r="F25" s="55">
        <v>211</v>
      </c>
      <c r="G25" s="40">
        <v>37330.80097539352</v>
      </c>
      <c r="H25" s="321">
        <f>(F25+1-D25)*6035.928143/86400</f>
        <v>0.06986027943287038</v>
      </c>
      <c r="I25" s="157">
        <f t="shared" si="1"/>
        <v>1.676646706388889</v>
      </c>
      <c r="J25" s="158">
        <f t="shared" si="2"/>
        <v>100.59880238333334</v>
      </c>
      <c r="K25" s="159">
        <f t="shared" si="4"/>
        <v>0.03485462896455166</v>
      </c>
    </row>
    <row r="26" spans="1:11" ht="13.5" thickBot="1">
      <c r="A26" s="194">
        <f t="shared" si="3"/>
        <v>25</v>
      </c>
      <c r="B26" s="32" t="s">
        <v>78</v>
      </c>
      <c r="C26" s="32"/>
      <c r="D26" s="65">
        <v>212</v>
      </c>
      <c r="E26" s="51">
        <v>37330.87088559028</v>
      </c>
      <c r="F26" s="65">
        <v>232</v>
      </c>
      <c r="G26" s="51">
        <v>37332.26908387731</v>
      </c>
      <c r="H26" s="36">
        <f t="shared" si="0"/>
        <v>1.4670658680902777</v>
      </c>
      <c r="I26" s="36">
        <f t="shared" si="1"/>
        <v>35.209580834166665</v>
      </c>
      <c r="J26" s="36">
        <f t="shared" si="2"/>
        <v>2112.57485005</v>
      </c>
      <c r="K26" s="129">
        <f t="shared" si="4"/>
        <v>0.03959219891708151</v>
      </c>
    </row>
    <row r="27" spans="1:11" ht="13.5" thickBot="1">
      <c r="A27" s="195">
        <f t="shared" si="3"/>
        <v>26</v>
      </c>
      <c r="B27" s="116" t="s">
        <v>22</v>
      </c>
      <c r="C27" s="77"/>
      <c r="D27" s="55">
        <v>233</v>
      </c>
      <c r="E27" s="40">
        <v>37332.33899416667</v>
      </c>
      <c r="F27" s="55">
        <v>233</v>
      </c>
      <c r="G27" s="40">
        <v>37332.33899416667</v>
      </c>
      <c r="H27" s="1">
        <f t="shared" si="0"/>
        <v>0.06986027943287038</v>
      </c>
      <c r="I27" s="2">
        <f t="shared" si="1"/>
        <v>1.676646706388889</v>
      </c>
      <c r="J27" s="3">
        <f t="shared" si="2"/>
        <v>100.59880238333334</v>
      </c>
      <c r="K27" s="128">
        <f t="shared" si="4"/>
        <v>0.039817798652987464</v>
      </c>
    </row>
    <row r="28" spans="1:11" ht="13.5" thickBot="1">
      <c r="A28" s="194">
        <f t="shared" si="3"/>
        <v>27</v>
      </c>
      <c r="B28" s="32" t="s">
        <v>78</v>
      </c>
      <c r="C28" s="32"/>
      <c r="D28" s="65">
        <v>234</v>
      </c>
      <c r="E28" s="51">
        <v>37332.40890390046</v>
      </c>
      <c r="F28" s="65">
        <v>237</v>
      </c>
      <c r="G28" s="51">
        <v>37332.61863275463</v>
      </c>
      <c r="H28" s="36">
        <f>(F28+1-D28)*6035.928143/86400</f>
        <v>0.2794411177314815</v>
      </c>
      <c r="I28" s="36">
        <f t="shared" si="1"/>
        <v>6.706586825555556</v>
      </c>
      <c r="J28" s="36">
        <f t="shared" si="2"/>
        <v>402.39520953333334</v>
      </c>
      <c r="K28" s="129">
        <f t="shared" si="4"/>
        <v>0.040720189304989565</v>
      </c>
    </row>
    <row r="29" spans="1:11" ht="12.75">
      <c r="A29" s="196">
        <f t="shared" si="3"/>
        <v>28</v>
      </c>
      <c r="B29" s="12" t="s">
        <v>23</v>
      </c>
      <c r="C29" s="12" t="s">
        <v>83</v>
      </c>
      <c r="D29" s="56">
        <v>238</v>
      </c>
      <c r="E29" s="41">
        <v>37332.688543738426</v>
      </c>
      <c r="F29" s="56">
        <v>238</v>
      </c>
      <c r="G29" s="41">
        <v>37332.688543738426</v>
      </c>
      <c r="H29" s="13">
        <f t="shared" si="0"/>
        <v>0.06986027943287038</v>
      </c>
      <c r="I29" s="14">
        <f t="shared" si="1"/>
        <v>1.676646706388889</v>
      </c>
      <c r="J29" s="15">
        <f t="shared" si="2"/>
        <v>100.59880238333334</v>
      </c>
      <c r="K29" s="130">
        <f t="shared" si="4"/>
        <v>0.04094579128184326</v>
      </c>
    </row>
    <row r="30" spans="1:11" ht="12.75">
      <c r="A30" s="197">
        <f t="shared" si="3"/>
        <v>29</v>
      </c>
      <c r="B30" s="117" t="s">
        <v>24</v>
      </c>
      <c r="C30" s="23" t="s">
        <v>24</v>
      </c>
      <c r="D30" s="61">
        <v>239</v>
      </c>
      <c r="E30" s="42">
        <v>37332.75845475694</v>
      </c>
      <c r="F30" s="57">
        <v>239</v>
      </c>
      <c r="G30" s="42">
        <v>37332.75845475694</v>
      </c>
      <c r="H30" s="4">
        <f t="shared" si="0"/>
        <v>0.06986027943287038</v>
      </c>
      <c r="I30" s="5">
        <f t="shared" si="1"/>
        <v>1.676646706388889</v>
      </c>
      <c r="J30" s="6">
        <f t="shared" si="2"/>
        <v>100.59880238333334</v>
      </c>
      <c r="K30" s="131">
        <f t="shared" si="4"/>
        <v>0.04117139337074082</v>
      </c>
    </row>
    <row r="31" spans="1:11" ht="13.5" thickBot="1">
      <c r="A31" s="198">
        <f t="shared" si="3"/>
        <v>30</v>
      </c>
      <c r="B31" s="118" t="s">
        <v>25</v>
      </c>
      <c r="C31" s="24" t="s">
        <v>25</v>
      </c>
      <c r="D31" s="62">
        <v>240</v>
      </c>
      <c r="E31" s="43">
        <v>37332.82836532407</v>
      </c>
      <c r="F31" s="58">
        <v>240</v>
      </c>
      <c r="G31" s="43">
        <v>37332.82836532407</v>
      </c>
      <c r="H31" s="7">
        <f t="shared" si="0"/>
        <v>0.06986027943287038</v>
      </c>
      <c r="I31" s="8">
        <f t="shared" si="1"/>
        <v>1.676646706388889</v>
      </c>
      <c r="J31" s="9">
        <f t="shared" si="2"/>
        <v>100.59880238333334</v>
      </c>
      <c r="K31" s="132">
        <f t="shared" si="4"/>
        <v>0.04139699400302117</v>
      </c>
    </row>
    <row r="32" spans="1:11" ht="13.5" thickBot="1">
      <c r="A32" s="195">
        <f t="shared" si="3"/>
        <v>31</v>
      </c>
      <c r="B32" s="116" t="s">
        <v>26</v>
      </c>
      <c r="C32" s="77"/>
      <c r="D32" s="63">
        <v>241</v>
      </c>
      <c r="E32" s="40">
        <v>37332.89827340278</v>
      </c>
      <c r="F32" s="63">
        <v>251</v>
      </c>
      <c r="G32" s="40">
        <v>37333.59737142361</v>
      </c>
      <c r="H32" s="1">
        <f t="shared" si="0"/>
        <v>0.7684630737615741</v>
      </c>
      <c r="I32" s="2">
        <f t="shared" si="1"/>
        <v>18.443113770277776</v>
      </c>
      <c r="J32" s="3">
        <f t="shared" si="2"/>
        <v>1106.5868262166666</v>
      </c>
      <c r="K32" s="128">
        <f t="shared" si="4"/>
        <v>0.04387856824000502</v>
      </c>
    </row>
    <row r="33" spans="1:11" ht="13.5" thickBot="1">
      <c r="A33" s="199">
        <f t="shared" si="3"/>
        <v>32</v>
      </c>
      <c r="B33" s="115" t="s">
        <v>27</v>
      </c>
      <c r="C33" s="25" t="s">
        <v>27</v>
      </c>
      <c r="D33" s="64">
        <v>252</v>
      </c>
      <c r="E33" s="44">
        <v>37333.66728209491</v>
      </c>
      <c r="F33" s="64">
        <v>252</v>
      </c>
      <c r="G33" s="44">
        <v>37333.66728209491</v>
      </c>
      <c r="H33" s="16">
        <f t="shared" si="0"/>
        <v>0.06986027943287038</v>
      </c>
      <c r="I33" s="17">
        <f t="shared" si="1"/>
        <v>1.676646706388889</v>
      </c>
      <c r="J33" s="18">
        <f t="shared" si="2"/>
        <v>100.59880238333334</v>
      </c>
      <c r="K33" s="133">
        <f t="shared" si="4"/>
        <v>0.04410416920844045</v>
      </c>
    </row>
    <row r="34" spans="1:11" ht="12.75">
      <c r="A34" s="195">
        <f t="shared" si="3"/>
        <v>33</v>
      </c>
      <c r="B34" s="116" t="s">
        <v>28</v>
      </c>
      <c r="C34" s="77"/>
      <c r="D34" s="63">
        <v>253</v>
      </c>
      <c r="E34" s="40">
        <v>37333.73719305555</v>
      </c>
      <c r="F34" s="63">
        <v>266</v>
      </c>
      <c r="G34" s="40">
        <v>37334.646024444446</v>
      </c>
      <c r="H34" s="1">
        <f t="shared" si="0"/>
        <v>0.9780439120601853</v>
      </c>
      <c r="I34" s="2">
        <f t="shared" si="1"/>
        <v>23.473053889444447</v>
      </c>
      <c r="J34" s="3">
        <f t="shared" si="2"/>
        <v>1408.383233366667</v>
      </c>
      <c r="K34" s="128">
        <f t="shared" si="4"/>
        <v>0.047262560020575224</v>
      </c>
    </row>
    <row r="35" spans="1:11" ht="12.75">
      <c r="A35" s="195">
        <f t="shared" si="3"/>
        <v>34</v>
      </c>
      <c r="B35" s="116" t="s">
        <v>29</v>
      </c>
      <c r="C35" s="77"/>
      <c r="D35" s="63">
        <v>267</v>
      </c>
      <c r="E35" s="40">
        <v>37334.715935451386</v>
      </c>
      <c r="F35" s="63">
        <v>309</v>
      </c>
      <c r="G35" s="40">
        <v>37337.652145520835</v>
      </c>
      <c r="H35" s="1">
        <f t="shared" si="0"/>
        <v>3.003992015613426</v>
      </c>
      <c r="I35" s="2">
        <f t="shared" si="1"/>
        <v>72.09580837472222</v>
      </c>
      <c r="J35" s="3">
        <f t="shared" si="2"/>
        <v>4325.748502483333</v>
      </c>
      <c r="K35" s="128">
        <f t="shared" si="4"/>
        <v>0.05696327971695803</v>
      </c>
    </row>
    <row r="36" spans="1:11" ht="13.5" thickBot="1">
      <c r="A36" s="195">
        <f t="shared" si="3"/>
        <v>35</v>
      </c>
      <c r="B36" s="116" t="s">
        <v>30</v>
      </c>
      <c r="C36" s="77"/>
      <c r="D36" s="63">
        <v>310</v>
      </c>
      <c r="E36" s="40">
        <v>37337.722056238425</v>
      </c>
      <c r="F36" s="63">
        <v>327</v>
      </c>
      <c r="G36" s="40">
        <v>37338.91052508102</v>
      </c>
      <c r="H36" s="1">
        <f t="shared" si="0"/>
        <v>1.2574850297916667</v>
      </c>
      <c r="I36" s="2">
        <f t="shared" si="1"/>
        <v>30.179640714999998</v>
      </c>
      <c r="J36" s="3">
        <f t="shared" si="2"/>
        <v>1810.7784428999998</v>
      </c>
      <c r="K36" s="128">
        <f t="shared" si="4"/>
        <v>0.061024056736508236</v>
      </c>
    </row>
    <row r="37" spans="1:11" ht="13.5" thickBot="1">
      <c r="A37" s="194">
        <f t="shared" si="3"/>
        <v>36</v>
      </c>
      <c r="B37" s="32" t="s">
        <v>78</v>
      </c>
      <c r="C37" s="32"/>
      <c r="D37" s="65">
        <v>328</v>
      </c>
      <c r="E37" s="51">
        <v>37338.9804372338</v>
      </c>
      <c r="F37" s="65">
        <v>333</v>
      </c>
      <c r="G37" s="51">
        <v>37339.32998648148</v>
      </c>
      <c r="H37" s="36">
        <f t="shared" si="0"/>
        <v>0.4191616765972222</v>
      </c>
      <c r="I37" s="36">
        <f t="shared" si="1"/>
        <v>10.059880238333333</v>
      </c>
      <c r="J37" s="36">
        <f t="shared" si="2"/>
        <v>603.5928143</v>
      </c>
      <c r="K37" s="129">
        <f aca="true" t="shared" si="5" ref="K37:K68">(G37-SodapFirstDay)/(MAX(G$1:G$65536)-SodapFirstDay)</f>
        <v>0.06237765406874368</v>
      </c>
    </row>
    <row r="38" spans="1:11" ht="13.5" thickBot="1">
      <c r="A38" s="199">
        <f t="shared" si="3"/>
        <v>37</v>
      </c>
      <c r="B38" s="115" t="s">
        <v>31</v>
      </c>
      <c r="C38" s="25" t="s">
        <v>31</v>
      </c>
      <c r="D38" s="64">
        <v>334</v>
      </c>
      <c r="E38" s="44">
        <v>37339.39989577547</v>
      </c>
      <c r="F38" s="59">
        <v>334</v>
      </c>
      <c r="G38" s="44">
        <v>37339.39989577547</v>
      </c>
      <c r="H38" s="16">
        <f t="shared" si="0"/>
        <v>0.06986027943287038</v>
      </c>
      <c r="I38" s="17">
        <f t="shared" si="1"/>
        <v>1.676646706388889</v>
      </c>
      <c r="J38" s="18">
        <f t="shared" si="2"/>
        <v>100.59880238333334</v>
      </c>
      <c r="K38" s="133">
        <f t="shared" si="5"/>
        <v>0.06260325059259245</v>
      </c>
    </row>
    <row r="39" spans="1:11" ht="13.5" thickBot="1">
      <c r="A39" s="195">
        <f t="shared" si="3"/>
        <v>38</v>
      </c>
      <c r="B39" s="116" t="s">
        <v>84</v>
      </c>
      <c r="C39" s="77"/>
      <c r="D39" s="63">
        <v>335</v>
      </c>
      <c r="E39" s="40">
        <v>37339.4698046875</v>
      </c>
      <c r="F39" s="55">
        <v>349</v>
      </c>
      <c r="G39" s="40">
        <v>37340.44853623843</v>
      </c>
      <c r="H39" s="1">
        <f t="shared" si="0"/>
        <v>1.0479041914930556</v>
      </c>
      <c r="I39" s="2">
        <f t="shared" si="1"/>
        <v>25.149700595833334</v>
      </c>
      <c r="J39" s="3">
        <f t="shared" si="2"/>
        <v>1508.98203575</v>
      </c>
      <c r="K39" s="128">
        <f t="shared" si="5"/>
        <v>0.06598720184904258</v>
      </c>
    </row>
    <row r="40" spans="1:11" ht="13.5" thickBot="1">
      <c r="A40" s="194">
        <f t="shared" si="3"/>
        <v>39</v>
      </c>
      <c r="B40" s="32" t="s">
        <v>78</v>
      </c>
      <c r="C40" s="32"/>
      <c r="D40" s="65">
        <v>350</v>
      </c>
      <c r="E40" s="51">
        <v>37340.518444988425</v>
      </c>
      <c r="F40" s="65">
        <v>351</v>
      </c>
      <c r="G40" s="51">
        <v>37340.58835414352</v>
      </c>
      <c r="H40" s="36">
        <f t="shared" si="0"/>
        <v>0.13972055886574075</v>
      </c>
      <c r="I40" s="36">
        <f t="shared" si="1"/>
        <v>3.353293412777778</v>
      </c>
      <c r="J40" s="36">
        <f t="shared" si="2"/>
        <v>201.19760476666667</v>
      </c>
      <c r="K40" s="129">
        <f t="shared" si="5"/>
        <v>0.06643839269310119</v>
      </c>
    </row>
    <row r="41" spans="1:11" ht="12.75">
      <c r="A41" s="196">
        <f t="shared" si="3"/>
        <v>40</v>
      </c>
      <c r="B41" s="12" t="s">
        <v>32</v>
      </c>
      <c r="C41" s="22" t="s">
        <v>32</v>
      </c>
      <c r="D41" s="56">
        <v>352</v>
      </c>
      <c r="E41" s="41">
        <v>37340.658264224534</v>
      </c>
      <c r="F41" s="56">
        <v>361</v>
      </c>
      <c r="G41" s="41">
        <v>37341.28745037037</v>
      </c>
      <c r="H41" s="13">
        <f t="shared" si="0"/>
        <v>0.6986027943287038</v>
      </c>
      <c r="I41" s="14">
        <f t="shared" si="1"/>
        <v>16.76646706388889</v>
      </c>
      <c r="J41" s="15">
        <f t="shared" si="2"/>
        <v>1005.9880238333334</v>
      </c>
      <c r="K41" s="130">
        <f t="shared" si="5"/>
        <v>0.0686943685387759</v>
      </c>
    </row>
    <row r="42" spans="1:11" ht="12.75">
      <c r="A42" s="197">
        <f t="shared" si="3"/>
        <v>41</v>
      </c>
      <c r="B42" s="117" t="s">
        <v>33</v>
      </c>
      <c r="C42" s="23" t="s">
        <v>33</v>
      </c>
      <c r="D42" s="57">
        <v>362</v>
      </c>
      <c r="E42" s="42">
        <v>37341.35735962963</v>
      </c>
      <c r="F42" s="57">
        <v>408</v>
      </c>
      <c r="G42" s="42">
        <v>37344.5731871875</v>
      </c>
      <c r="H42" s="4">
        <f t="shared" si="0"/>
        <v>3.283433133344907</v>
      </c>
      <c r="I42" s="5">
        <f t="shared" si="1"/>
        <v>78.80239520027777</v>
      </c>
      <c r="J42" s="6">
        <f t="shared" si="2"/>
        <v>4728.1437120166665</v>
      </c>
      <c r="K42" s="131">
        <f t="shared" si="5"/>
        <v>0.07929740515943298</v>
      </c>
    </row>
    <row r="43" spans="1:11" ht="13.5" thickBot="1">
      <c r="A43" s="198">
        <f t="shared" si="3"/>
        <v>42</v>
      </c>
      <c r="B43" s="118" t="s">
        <v>34</v>
      </c>
      <c r="C43" s="24" t="s">
        <v>34</v>
      </c>
      <c r="D43" s="58">
        <v>409</v>
      </c>
      <c r="E43" s="43">
        <v>37344.64309679398</v>
      </c>
      <c r="F43" s="58">
        <v>422</v>
      </c>
      <c r="G43" s="43">
        <v>37345.551916296296</v>
      </c>
      <c r="H43" s="7">
        <f t="shared" si="0"/>
        <v>0.9780439120601853</v>
      </c>
      <c r="I43" s="8">
        <f t="shared" si="1"/>
        <v>23.473053889444447</v>
      </c>
      <c r="J43" s="9">
        <f t="shared" si="2"/>
        <v>1408.383233366667</v>
      </c>
      <c r="K43" s="132">
        <f t="shared" si="5"/>
        <v>0.08245575324383225</v>
      </c>
    </row>
    <row r="44" spans="1:11" ht="13.5" thickBot="1">
      <c r="A44" s="195">
        <f t="shared" si="3"/>
        <v>43</v>
      </c>
      <c r="B44" s="116" t="s">
        <v>85</v>
      </c>
      <c r="C44" s="77"/>
      <c r="D44" s="63">
        <v>423</v>
      </c>
      <c r="E44" s="40">
        <v>37345.62182548611</v>
      </c>
      <c r="F44" s="55">
        <v>476</v>
      </c>
      <c r="G44" s="40">
        <v>37349.327005196756</v>
      </c>
      <c r="H44" s="1">
        <f>(F44+1-D44)*6035.928143/86400</f>
        <v>3.772455089375</v>
      </c>
      <c r="I44" s="2">
        <f t="shared" si="1"/>
        <v>90.538922145</v>
      </c>
      <c r="J44" s="3">
        <f t="shared" si="2"/>
        <v>5432.3353287</v>
      </c>
      <c r="K44" s="128">
        <f t="shared" si="5"/>
        <v>0.0946379236626903</v>
      </c>
    </row>
    <row r="45" spans="1:11" ht="13.5" thickBot="1">
      <c r="A45" s="200">
        <f t="shared" si="3"/>
        <v>44</v>
      </c>
      <c r="B45" s="119" t="s">
        <v>35</v>
      </c>
      <c r="C45" s="78"/>
      <c r="D45" s="60">
        <v>477</v>
      </c>
      <c r="E45" s="45">
        <v>37349.39691372685</v>
      </c>
      <c r="F45" s="60">
        <v>477</v>
      </c>
      <c r="G45" s="45">
        <v>37349.39691372685</v>
      </c>
      <c r="H45" s="323">
        <f t="shared" si="0"/>
        <v>0.06986027943287038</v>
      </c>
      <c r="I45" s="30">
        <f t="shared" si="1"/>
        <v>1.676646706388889</v>
      </c>
      <c r="J45" s="31">
        <f t="shared" si="2"/>
        <v>100.59880238333334</v>
      </c>
      <c r="K45" s="134">
        <f t="shared" si="5"/>
        <v>0.0948635177214801</v>
      </c>
    </row>
    <row r="46" spans="1:11" ht="13.5" customHeight="1" thickBot="1">
      <c r="A46" s="195">
        <f t="shared" si="3"/>
        <v>45</v>
      </c>
      <c r="B46" s="116" t="s">
        <v>36</v>
      </c>
      <c r="C46" s="77"/>
      <c r="D46" s="55">
        <v>478</v>
      </c>
      <c r="E46" s="40">
        <v>37349.466821863425</v>
      </c>
      <c r="F46" s="55">
        <v>495</v>
      </c>
      <c r="G46" s="40">
        <v>37350.65477356481</v>
      </c>
      <c r="H46" s="1">
        <f t="shared" si="0"/>
        <v>1.2574850297916667</v>
      </c>
      <c r="I46" s="2">
        <f t="shared" si="1"/>
        <v>30.179640714999998</v>
      </c>
      <c r="J46" s="3">
        <f t="shared" si="2"/>
        <v>1810.7784428999998</v>
      </c>
      <c r="K46" s="128">
        <f t="shared" si="5"/>
        <v>0.09892261760313495</v>
      </c>
    </row>
    <row r="47" spans="1:11" ht="12.75">
      <c r="A47" s="196">
        <f t="shared" si="3"/>
        <v>46</v>
      </c>
      <c r="B47" s="12" t="s">
        <v>37</v>
      </c>
      <c r="C47" s="22" t="s">
        <v>37</v>
      </c>
      <c r="D47" s="56">
        <v>496</v>
      </c>
      <c r="E47" s="41">
        <v>37350.72464204861</v>
      </c>
      <c r="F47" s="56">
        <v>505</v>
      </c>
      <c r="G47" s="41">
        <v>37351.35339164352</v>
      </c>
      <c r="H47" s="13">
        <f>(F47+1-D47)*6035.928143/86400</f>
        <v>0.6986027943287038</v>
      </c>
      <c r="I47" s="14">
        <v>1.676646706388889</v>
      </c>
      <c r="J47" s="15">
        <v>100.59880238333334</v>
      </c>
      <c r="K47" s="130">
        <f t="shared" si="5"/>
        <v>0.10117705046998926</v>
      </c>
    </row>
    <row r="48" spans="1:11" ht="12.75">
      <c r="A48" s="197">
        <f t="shared" si="3"/>
        <v>47</v>
      </c>
      <c r="B48" s="117" t="s">
        <v>38</v>
      </c>
      <c r="C48" s="23" t="s">
        <v>38</v>
      </c>
      <c r="D48" s="61">
        <v>506</v>
      </c>
      <c r="E48" s="46">
        <v>37351.42325247685</v>
      </c>
      <c r="F48" s="67">
        <v>553</v>
      </c>
      <c r="G48" s="46">
        <v>37354.706706261575</v>
      </c>
      <c r="H48" s="4">
        <f t="shared" si="0"/>
        <v>3.3532934127777776</v>
      </c>
      <c r="I48" s="5">
        <f t="shared" si="1"/>
        <v>80.47904190666667</v>
      </c>
      <c r="J48" s="6">
        <f t="shared" si="2"/>
        <v>4828.7425144</v>
      </c>
      <c r="K48" s="131">
        <f t="shared" si="5"/>
        <v>0.1119981599120025</v>
      </c>
    </row>
    <row r="49" spans="1:11" ht="13.5" thickBot="1">
      <c r="A49" s="198">
        <f t="shared" si="3"/>
        <v>48</v>
      </c>
      <c r="B49" s="118" t="s">
        <v>39</v>
      </c>
      <c r="C49" s="24" t="s">
        <v>39</v>
      </c>
      <c r="D49" s="62">
        <v>554</v>
      </c>
      <c r="E49" s="47">
        <v>37354.776567800924</v>
      </c>
      <c r="F49" s="62">
        <v>554</v>
      </c>
      <c r="G49" s="47">
        <v>37354.776567800924</v>
      </c>
      <c r="H49" s="7">
        <f t="shared" si="0"/>
        <v>0.06986027943287038</v>
      </c>
      <c r="I49" s="8">
        <f t="shared" si="1"/>
        <v>1.676646706388889</v>
      </c>
      <c r="J49" s="9">
        <f t="shared" si="2"/>
        <v>100.59880238333334</v>
      </c>
      <c r="K49" s="132">
        <f t="shared" si="5"/>
        <v>0.11222360233216998</v>
      </c>
    </row>
    <row r="50" spans="1:11" ht="12.75">
      <c r="A50" s="201">
        <f t="shared" si="3"/>
        <v>49</v>
      </c>
      <c r="B50" s="112" t="s">
        <v>87</v>
      </c>
      <c r="C50" s="324"/>
      <c r="D50" s="79">
        <v>555</v>
      </c>
      <c r="E50" s="80">
        <v>37354.84642857639</v>
      </c>
      <c r="F50" s="79">
        <v>555</v>
      </c>
      <c r="G50" s="80">
        <v>37354.84642857639</v>
      </c>
      <c r="H50" s="81">
        <f>(F50+1-D50)*6035.928143/86400</f>
        <v>0.06986027943287038</v>
      </c>
      <c r="I50" s="82">
        <f t="shared" si="1"/>
        <v>1.676646706388889</v>
      </c>
      <c r="J50" s="83">
        <f t="shared" si="2"/>
        <v>100.59880238333334</v>
      </c>
      <c r="K50" s="135">
        <f t="shared" si="5"/>
        <v>0.11244904228730199</v>
      </c>
    </row>
    <row r="51" spans="1:11" ht="12.75">
      <c r="A51" s="195">
        <f t="shared" si="3"/>
        <v>50</v>
      </c>
      <c r="B51" s="116" t="s">
        <v>88</v>
      </c>
      <c r="C51" s="77"/>
      <c r="D51" s="55">
        <v>556</v>
      </c>
      <c r="E51" s="40">
        <v>37354.91628853009</v>
      </c>
      <c r="F51" s="55">
        <v>556</v>
      </c>
      <c r="G51" s="40">
        <v>37354.91628853009</v>
      </c>
      <c r="H51" s="1">
        <f>(F51+1-D51)*6035.928143/86400</f>
        <v>0.06986027943287038</v>
      </c>
      <c r="I51" s="2">
        <f t="shared" si="1"/>
        <v>1.676646706388889</v>
      </c>
      <c r="J51" s="3">
        <f t="shared" si="2"/>
        <v>100.59880238333334</v>
      </c>
      <c r="K51" s="128">
        <f t="shared" si="5"/>
        <v>0.11267447959059612</v>
      </c>
    </row>
    <row r="52" spans="1:11" ht="12.75">
      <c r="A52" s="195">
        <f t="shared" si="3"/>
        <v>51</v>
      </c>
      <c r="B52" s="116" t="s">
        <v>89</v>
      </c>
      <c r="C52" s="77"/>
      <c r="D52" s="55">
        <v>557</v>
      </c>
      <c r="E52" s="40">
        <v>37354.9861483912</v>
      </c>
      <c r="F52" s="55">
        <v>557</v>
      </c>
      <c r="G52" s="40">
        <v>37354.9861483912</v>
      </c>
      <c r="H52" s="1">
        <f>(F52+1-D52)*6035.928143/86400</f>
        <v>0.06986027943287038</v>
      </c>
      <c r="I52" s="2">
        <f t="shared" si="1"/>
        <v>1.676646706388889</v>
      </c>
      <c r="J52" s="3">
        <f t="shared" si="2"/>
        <v>100.59880238333334</v>
      </c>
      <c r="K52" s="128">
        <f t="shared" si="5"/>
        <v>0.11289991659511445</v>
      </c>
    </row>
    <row r="53" spans="1:11" ht="13.5" thickBot="1">
      <c r="A53" s="202">
        <f t="shared" si="3"/>
        <v>52</v>
      </c>
      <c r="B53" s="175" t="s">
        <v>90</v>
      </c>
      <c r="C53" s="225"/>
      <c r="D53" s="84">
        <v>558</v>
      </c>
      <c r="E53" s="85">
        <v>37355.05600827546</v>
      </c>
      <c r="F53" s="84">
        <v>558</v>
      </c>
      <c r="G53" s="85">
        <v>37355.05600827546</v>
      </c>
      <c r="H53" s="86">
        <f>(F53+1-D53)*6035.928143/86400</f>
        <v>0.06986027943287038</v>
      </c>
      <c r="I53" s="87">
        <f t="shared" si="1"/>
        <v>1.676646706388889</v>
      </c>
      <c r="J53" s="88">
        <f t="shared" si="2"/>
        <v>100.59880238333334</v>
      </c>
      <c r="K53" s="136">
        <f t="shared" si="5"/>
        <v>0.11312535367432086</v>
      </c>
    </row>
    <row r="54" spans="1:11" ht="13.5" thickBot="1">
      <c r="A54" s="195">
        <f t="shared" si="3"/>
        <v>53</v>
      </c>
      <c r="B54" s="116" t="s">
        <v>40</v>
      </c>
      <c r="C54" s="77"/>
      <c r="D54" s="63">
        <v>555</v>
      </c>
      <c r="E54" s="48">
        <v>37354.84642857639</v>
      </c>
      <c r="F54" s="63">
        <v>568</v>
      </c>
      <c r="G54" s="48">
        <v>37355.754615625</v>
      </c>
      <c r="H54" s="1">
        <f t="shared" si="0"/>
        <v>0.9780439120601853</v>
      </c>
      <c r="I54" s="2">
        <f t="shared" si="1"/>
        <v>23.473053889444447</v>
      </c>
      <c r="J54" s="3">
        <f t="shared" si="2"/>
        <v>1408.383233366667</v>
      </c>
      <c r="K54" s="128">
        <f t="shared" si="5"/>
        <v>0.11537975191828248</v>
      </c>
    </row>
    <row r="55" spans="1:11" ht="13.5" thickBot="1">
      <c r="A55" s="199">
        <f t="shared" si="3"/>
        <v>54</v>
      </c>
      <c r="B55" s="115" t="s">
        <v>41</v>
      </c>
      <c r="C55" s="25" t="s">
        <v>41</v>
      </c>
      <c r="D55" s="64">
        <v>569</v>
      </c>
      <c r="E55" s="49">
        <v>37355.8244765625</v>
      </c>
      <c r="F55" s="64">
        <v>569</v>
      </c>
      <c r="G55" s="49">
        <v>37355.8244765625</v>
      </c>
      <c r="H55" s="16">
        <f t="shared" si="0"/>
        <v>0.06986027943287038</v>
      </c>
      <c r="I55" s="17">
        <f t="shared" si="1"/>
        <v>1.676646706388889</v>
      </c>
      <c r="J55" s="18">
        <f t="shared" si="2"/>
        <v>100.59880238333334</v>
      </c>
      <c r="K55" s="133">
        <f t="shared" si="5"/>
        <v>0.11560519239627802</v>
      </c>
    </row>
    <row r="56" spans="1:11" ht="12.75">
      <c r="A56" s="195">
        <f t="shared" si="3"/>
        <v>55</v>
      </c>
      <c r="B56" s="116" t="s">
        <v>42</v>
      </c>
      <c r="C56" s="77"/>
      <c r="D56" s="63">
        <v>570</v>
      </c>
      <c r="E56" s="48">
        <v>37355.89433668982</v>
      </c>
      <c r="F56" s="63">
        <v>583</v>
      </c>
      <c r="G56" s="48">
        <v>37356.80252358796</v>
      </c>
      <c r="H56" s="1">
        <f t="shared" si="0"/>
        <v>0.9780439120601853</v>
      </c>
      <c r="I56" s="2">
        <f t="shared" si="1"/>
        <v>23.473053889444447</v>
      </c>
      <c r="J56" s="3">
        <f t="shared" si="2"/>
        <v>1408.383233366667</v>
      </c>
      <c r="K56" s="128">
        <f t="shared" si="5"/>
        <v>0.11876133940526423</v>
      </c>
    </row>
    <row r="57" spans="1:11" ht="12.75">
      <c r="A57" s="195">
        <f t="shared" si="3"/>
        <v>56</v>
      </c>
      <c r="B57" s="116" t="s">
        <v>43</v>
      </c>
      <c r="C57" s="77"/>
      <c r="D57" s="63">
        <v>584</v>
      </c>
      <c r="E57" s="48">
        <v>37356.87238381944</v>
      </c>
      <c r="F57" s="63">
        <v>626</v>
      </c>
      <c r="G57" s="48">
        <v>37359.80651746528</v>
      </c>
      <c r="H57" s="1">
        <f t="shared" si="0"/>
        <v>3.003992015613426</v>
      </c>
      <c r="I57" s="2">
        <f t="shared" si="1"/>
        <v>72.09580837472222</v>
      </c>
      <c r="J57" s="3">
        <f t="shared" si="2"/>
        <v>4325.748502483333</v>
      </c>
      <c r="K57" s="128">
        <f t="shared" si="5"/>
        <v>0.128455194653612</v>
      </c>
    </row>
    <row r="58" spans="1:11" ht="13.5" thickBot="1">
      <c r="A58" s="195">
        <f t="shared" si="3"/>
        <v>57</v>
      </c>
      <c r="B58" s="116" t="s">
        <v>44</v>
      </c>
      <c r="C58" s="77"/>
      <c r="D58" s="55">
        <v>627</v>
      </c>
      <c r="E58" s="48">
        <v>37359.87637748843</v>
      </c>
      <c r="F58" s="55">
        <v>627</v>
      </c>
      <c r="G58" s="48">
        <v>37359.87637748843</v>
      </c>
      <c r="H58" s="1">
        <f t="shared" si="0"/>
        <v>0.06986027943287038</v>
      </c>
      <c r="I58" s="2">
        <f t="shared" si="1"/>
        <v>1.676646706388889</v>
      </c>
      <c r="J58" s="3">
        <f t="shared" si="2"/>
        <v>100.59880238333334</v>
      </c>
      <c r="K58" s="128">
        <f t="shared" si="5"/>
        <v>0.12868063218101733</v>
      </c>
    </row>
    <row r="59" spans="1:11" ht="12.75">
      <c r="A59" s="91">
        <f t="shared" si="3"/>
        <v>58</v>
      </c>
      <c r="B59" s="113" t="s">
        <v>91</v>
      </c>
      <c r="C59" s="89"/>
      <c r="D59" s="91">
        <v>627</v>
      </c>
      <c r="E59" s="325">
        <v>37359.87637748843</v>
      </c>
      <c r="F59" s="91">
        <v>633</v>
      </c>
      <c r="G59" s="326">
        <v>37360.29553804398</v>
      </c>
      <c r="H59" s="327">
        <f>(F59+1-D59)*6035.928143/86400</f>
        <v>0.48902195603009263</v>
      </c>
      <c r="I59" s="92">
        <f t="shared" si="1"/>
        <v>11.736526944722224</v>
      </c>
      <c r="J59" s="93">
        <f t="shared" si="2"/>
        <v>704.1916166833335</v>
      </c>
      <c r="K59" s="137">
        <f t="shared" si="5"/>
        <v>0.1300332586900228</v>
      </c>
    </row>
    <row r="60" spans="1:11" ht="13.5" thickBot="1">
      <c r="A60" s="96">
        <f t="shared" si="3"/>
        <v>59</v>
      </c>
      <c r="B60" s="114" t="s">
        <v>92</v>
      </c>
      <c r="C60" s="94"/>
      <c r="D60" s="96">
        <v>634</v>
      </c>
      <c r="E60" s="328">
        <v>37360.36539798611</v>
      </c>
      <c r="F60" s="96">
        <v>634</v>
      </c>
      <c r="G60" s="329">
        <v>37360.36539798611</v>
      </c>
      <c r="H60" s="330">
        <f>(F60+1-D60)*6035.928143/86400</f>
        <v>0.06986027943287038</v>
      </c>
      <c r="I60" s="97">
        <f t="shared" si="1"/>
        <v>1.676646706388889</v>
      </c>
      <c r="J60" s="98">
        <f t="shared" si="2"/>
        <v>100.59880238333334</v>
      </c>
      <c r="K60" s="138">
        <f t="shared" si="5"/>
        <v>0.13025869595598463</v>
      </c>
    </row>
    <row r="61" spans="1:11" ht="13.5" thickBot="1">
      <c r="A61" s="203">
        <f t="shared" si="3"/>
        <v>60</v>
      </c>
      <c r="B61" s="307" t="s">
        <v>45</v>
      </c>
      <c r="C61" s="99" t="s">
        <v>45</v>
      </c>
      <c r="D61" s="100">
        <v>634</v>
      </c>
      <c r="E61" s="101">
        <v>37360.36539798611</v>
      </c>
      <c r="F61" s="100">
        <v>636</v>
      </c>
      <c r="G61" s="101">
        <v>37360.505117037035</v>
      </c>
      <c r="H61" s="331">
        <f t="shared" si="0"/>
        <v>0.2095808382986111</v>
      </c>
      <c r="I61" s="102">
        <f t="shared" si="1"/>
        <v>5.029940119166667</v>
      </c>
      <c r="J61" s="103">
        <f t="shared" si="2"/>
        <v>301.79640715</v>
      </c>
      <c r="K61" s="139">
        <f t="shared" si="5"/>
        <v>0.13070956779873816</v>
      </c>
    </row>
    <row r="62" spans="1:11" ht="13.5" thickBot="1">
      <c r="A62" s="195">
        <f t="shared" si="3"/>
        <v>61</v>
      </c>
      <c r="B62" s="116" t="s">
        <v>93</v>
      </c>
      <c r="C62" s="77"/>
      <c r="D62" s="55">
        <v>637</v>
      </c>
      <c r="E62" s="40">
        <v>37360.574976724536</v>
      </c>
      <c r="F62" s="55">
        <v>652</v>
      </c>
      <c r="G62" s="40">
        <v>37361.62287799769</v>
      </c>
      <c r="H62" s="1">
        <f>(F62+1-D62)*6035.928143/86400</f>
        <v>1.117764470925926</v>
      </c>
      <c r="I62" s="2">
        <f t="shared" si="1"/>
        <v>26.826347302222224</v>
      </c>
      <c r="J62" s="3">
        <f t="shared" si="2"/>
        <v>1609.5808381333334</v>
      </c>
      <c r="K62" s="128">
        <f t="shared" si="5"/>
        <v>0.13431657014206344</v>
      </c>
    </row>
    <row r="63" spans="1:11" ht="13.5" thickBot="1">
      <c r="A63" s="200">
        <f t="shared" si="3"/>
        <v>62</v>
      </c>
      <c r="B63" s="119" t="s">
        <v>46</v>
      </c>
      <c r="C63" s="78"/>
      <c r="D63" s="60">
        <v>653</v>
      </c>
      <c r="E63" s="45">
        <v>37361.692738958336</v>
      </c>
      <c r="F63" s="60">
        <v>653</v>
      </c>
      <c r="G63" s="45">
        <v>37361.692738958336</v>
      </c>
      <c r="H63" s="323">
        <f t="shared" si="0"/>
        <v>0.06986027943287038</v>
      </c>
      <c r="I63" s="30">
        <f t="shared" si="1"/>
        <v>1.676646706388889</v>
      </c>
      <c r="J63" s="31">
        <f t="shared" si="2"/>
        <v>100.59880238333334</v>
      </c>
      <c r="K63" s="134">
        <f t="shared" si="5"/>
        <v>0.13454201069477054</v>
      </c>
    </row>
    <row r="64" spans="1:11" ht="12.75">
      <c r="A64" s="195">
        <f t="shared" si="3"/>
        <v>63</v>
      </c>
      <c r="B64" s="116" t="s">
        <v>47</v>
      </c>
      <c r="C64" s="77"/>
      <c r="D64" s="55">
        <v>654</v>
      </c>
      <c r="E64" s="40">
        <v>37361.762599918984</v>
      </c>
      <c r="F64" s="55">
        <v>660</v>
      </c>
      <c r="G64" s="40">
        <v>37362.181759259256</v>
      </c>
      <c r="H64" s="1">
        <f t="shared" si="0"/>
        <v>0.48902195603009263</v>
      </c>
      <c r="I64" s="2">
        <f t="shared" si="1"/>
        <v>11.736526944722224</v>
      </c>
      <c r="J64" s="3">
        <f t="shared" si="2"/>
        <v>704.1916166833335</v>
      </c>
      <c r="K64" s="128">
        <f t="shared" si="5"/>
        <v>0.13612007383478347</v>
      </c>
    </row>
    <row r="65" spans="1:11" ht="12.75">
      <c r="A65" s="195">
        <f t="shared" si="3"/>
        <v>64</v>
      </c>
      <c r="B65" s="116" t="s">
        <v>48</v>
      </c>
      <c r="C65" s="77"/>
      <c r="D65" s="55">
        <v>661</v>
      </c>
      <c r="E65" s="40">
        <v>37362.25161959491</v>
      </c>
      <c r="F65" s="55">
        <v>689</v>
      </c>
      <c r="G65" s="40">
        <v>37364.20769710648</v>
      </c>
      <c r="H65" s="1">
        <f t="shared" si="0"/>
        <v>2.0259481035532407</v>
      </c>
      <c r="I65" s="2">
        <f t="shared" si="1"/>
        <v>48.62275448527778</v>
      </c>
      <c r="J65" s="3">
        <f t="shared" si="2"/>
        <v>2917.3652691166667</v>
      </c>
      <c r="K65" s="128">
        <f t="shared" si="5"/>
        <v>0.14265775301630113</v>
      </c>
    </row>
    <row r="66" spans="1:11" ht="13.5" thickBot="1">
      <c r="A66" s="195">
        <f t="shared" si="3"/>
        <v>65</v>
      </c>
      <c r="B66" s="116" t="s">
        <v>49</v>
      </c>
      <c r="C66" s="77"/>
      <c r="D66" s="55">
        <v>690</v>
      </c>
      <c r="E66" s="40">
        <v>37364.277557719906</v>
      </c>
      <c r="F66" s="55">
        <v>690</v>
      </c>
      <c r="G66" s="40">
        <v>37364.277557719906</v>
      </c>
      <c r="H66" s="1">
        <f t="shared" si="0"/>
        <v>0.06986027943287038</v>
      </c>
      <c r="I66" s="2">
        <f t="shared" si="1"/>
        <v>1.676646706388889</v>
      </c>
      <c r="J66" s="3">
        <f t="shared" si="2"/>
        <v>100.59880238333334</v>
      </c>
      <c r="K66" s="128">
        <f t="shared" si="5"/>
        <v>0.14288319244852263</v>
      </c>
    </row>
    <row r="67" spans="1:11" ht="13.5" thickBot="1">
      <c r="A67" s="203">
        <f t="shared" si="3"/>
        <v>66</v>
      </c>
      <c r="B67" s="307" t="s">
        <v>50</v>
      </c>
      <c r="C67" s="99" t="s">
        <v>50</v>
      </c>
      <c r="D67" s="100">
        <v>691</v>
      </c>
      <c r="E67" s="101">
        <v>37364.347417592595</v>
      </c>
      <c r="F67" s="100">
        <v>751</v>
      </c>
      <c r="G67" s="101">
        <v>37368.539049293984</v>
      </c>
      <c r="H67" s="331">
        <f t="shared" si="0"/>
        <v>4.261477045405092</v>
      </c>
      <c r="I67" s="102">
        <f aca="true" t="shared" si="6" ref="I67:I130">H67*24</f>
        <v>102.27544908972222</v>
      </c>
      <c r="J67" s="103">
        <f aca="true" t="shared" si="7" ref="J67:J130">I67*60</f>
        <v>6136.5269453833325</v>
      </c>
      <c r="K67" s="139">
        <f t="shared" si="5"/>
        <v>0.15663497895283945</v>
      </c>
    </row>
    <row r="68" spans="1:11" ht="13.5" thickBot="1">
      <c r="A68" s="195">
        <f aca="true" t="shared" si="8" ref="A68:A131">A67+1</f>
        <v>67</v>
      </c>
      <c r="B68" s="116" t="s">
        <v>94</v>
      </c>
      <c r="C68" s="77"/>
      <c r="D68" s="63">
        <v>737</v>
      </c>
      <c r="E68" s="48">
        <v>37367.56099863426</v>
      </c>
      <c r="F68" s="63">
        <v>751</v>
      </c>
      <c r="G68" s="48">
        <v>37368.539049293984</v>
      </c>
      <c r="H68" s="1">
        <f>(F68+1-D68)*6035.928143/86400</f>
        <v>1.0479041914930556</v>
      </c>
      <c r="I68" s="2">
        <f t="shared" si="6"/>
        <v>25.149700595833334</v>
      </c>
      <c r="J68" s="3">
        <f t="shared" si="7"/>
        <v>1508.98203575</v>
      </c>
      <c r="K68" s="128">
        <f t="shared" si="5"/>
        <v>0.15663497895283945</v>
      </c>
    </row>
    <row r="69" spans="1:11" ht="13.5" thickBot="1">
      <c r="A69" s="196">
        <f t="shared" si="8"/>
        <v>68</v>
      </c>
      <c r="B69" s="12" t="s">
        <v>51</v>
      </c>
      <c r="C69" s="22" t="s">
        <v>51</v>
      </c>
      <c r="D69" s="56">
        <v>752</v>
      </c>
      <c r="E69" s="41">
        <v>37368.60890988426</v>
      </c>
      <c r="F69" s="56">
        <v>752</v>
      </c>
      <c r="G69" s="41">
        <v>37368.60890988426</v>
      </c>
      <c r="H69" s="13">
        <f t="shared" si="0"/>
        <v>0.06986027943287038</v>
      </c>
      <c r="I69" s="14">
        <f t="shared" si="6"/>
        <v>1.676646706388889</v>
      </c>
      <c r="J69" s="15">
        <f t="shared" si="7"/>
        <v>100.59880238333334</v>
      </c>
      <c r="K69" s="130">
        <f aca="true" t="shared" si="9" ref="K69:K100">(G69-SodapFirstDay)/(MAX(G$1:G$65536)-SodapFirstDay)</f>
        <v>0.1568604183103494</v>
      </c>
    </row>
    <row r="70" spans="1:11" ht="13.5" thickBot="1">
      <c r="A70" s="204">
        <f t="shared" si="8"/>
        <v>69</v>
      </c>
      <c r="B70" s="120" t="s">
        <v>52</v>
      </c>
      <c r="C70" s="104" t="s">
        <v>52</v>
      </c>
      <c r="D70" s="105">
        <v>753</v>
      </c>
      <c r="E70" s="106">
        <v>37368.67877138889</v>
      </c>
      <c r="F70" s="105">
        <v>834</v>
      </c>
      <c r="G70" s="106">
        <v>37374.33747571759</v>
      </c>
      <c r="H70" s="332">
        <f t="shared" si="0"/>
        <v>5.728542913495371</v>
      </c>
      <c r="I70" s="107">
        <f t="shared" si="6"/>
        <v>137.4850299238889</v>
      </c>
      <c r="J70" s="108">
        <f t="shared" si="7"/>
        <v>8249.101795433335</v>
      </c>
      <c r="K70" s="140">
        <f t="shared" si="9"/>
        <v>0.17534643733597485</v>
      </c>
    </row>
    <row r="71" spans="1:11" ht="13.5" thickBot="1">
      <c r="A71" s="111">
        <f t="shared" si="8"/>
        <v>70</v>
      </c>
      <c r="B71" s="112" t="s">
        <v>53</v>
      </c>
      <c r="C71" s="77" t="s">
        <v>53</v>
      </c>
      <c r="D71" s="55">
        <v>835</v>
      </c>
      <c r="E71" s="40">
        <v>37374.40733572916</v>
      </c>
      <c r="F71" s="55">
        <v>905</v>
      </c>
      <c r="G71" s="40">
        <v>37379.297557418984</v>
      </c>
      <c r="H71" s="1">
        <f t="shared" si="0"/>
        <v>4.960079839733796</v>
      </c>
      <c r="I71" s="2">
        <f t="shared" si="6"/>
        <v>119.0419161536111</v>
      </c>
      <c r="J71" s="3">
        <f t="shared" si="7"/>
        <v>7142.514969216666</v>
      </c>
      <c r="K71" s="128">
        <f t="shared" si="9"/>
        <v>0.1913525665083125</v>
      </c>
    </row>
    <row r="72" spans="1:11" ht="12.75">
      <c r="A72" s="90">
        <f t="shared" si="8"/>
        <v>71</v>
      </c>
      <c r="B72" s="113" t="s">
        <v>96</v>
      </c>
      <c r="C72" s="89"/>
      <c r="D72" s="91">
        <v>842</v>
      </c>
      <c r="E72" s="333">
        <v>37374.89635870371</v>
      </c>
      <c r="F72" s="91">
        <v>866</v>
      </c>
      <c r="G72" s="333">
        <v>37376.573003854166</v>
      </c>
      <c r="H72" s="327">
        <f>(F72+1-D72)*6035.928143/86400</f>
        <v>1.7465069858217592</v>
      </c>
      <c r="I72" s="92">
        <f t="shared" si="6"/>
        <v>41.91616765972222</v>
      </c>
      <c r="J72" s="93">
        <f t="shared" si="7"/>
        <v>2514.9700595833333</v>
      </c>
      <c r="K72" s="137">
        <f t="shared" si="9"/>
        <v>0.18256046207922863</v>
      </c>
    </row>
    <row r="73" spans="1:11" ht="13.5" thickBot="1">
      <c r="A73" s="95">
        <f t="shared" si="8"/>
        <v>72</v>
      </c>
      <c r="B73" s="114" t="s">
        <v>97</v>
      </c>
      <c r="C73" s="94"/>
      <c r="D73" s="96">
        <v>867</v>
      </c>
      <c r="E73" s="334">
        <v>37376.64286447917</v>
      </c>
      <c r="F73" s="96">
        <v>867</v>
      </c>
      <c r="G73" s="334">
        <v>37376.64286447917</v>
      </c>
      <c r="H73" s="330">
        <f>(F73+1-D73)*6035.928143/86400</f>
        <v>0.06986027943287038</v>
      </c>
      <c r="I73" s="97">
        <f t="shared" si="6"/>
        <v>1.676646706388889</v>
      </c>
      <c r="J73" s="98">
        <f t="shared" si="7"/>
        <v>100.59880238333334</v>
      </c>
      <c r="K73" s="138">
        <f t="shared" si="9"/>
        <v>0.1827859015488059</v>
      </c>
    </row>
    <row r="74" spans="1:11" ht="12.75">
      <c r="A74" s="90">
        <f t="shared" si="8"/>
        <v>73</v>
      </c>
      <c r="B74" s="113" t="s">
        <v>98</v>
      </c>
      <c r="C74" s="89"/>
      <c r="D74" s="91">
        <v>867</v>
      </c>
      <c r="E74" s="333">
        <v>37376.64286447917</v>
      </c>
      <c r="F74" s="91">
        <v>868</v>
      </c>
      <c r="G74" s="333">
        <v>37376.71272581018</v>
      </c>
      <c r="H74" s="327">
        <f>(F74+1-D74)*6035.928143/86400</f>
        <v>0.13972055886574075</v>
      </c>
      <c r="I74" s="92">
        <f t="shared" si="6"/>
        <v>3.353293412777778</v>
      </c>
      <c r="J74" s="93">
        <f t="shared" si="7"/>
        <v>201.19760476666667</v>
      </c>
      <c r="K74" s="137">
        <f t="shared" si="9"/>
        <v>0.18301134329668672</v>
      </c>
    </row>
    <row r="75" spans="1:14" ht="13.5" thickBot="1">
      <c r="A75" s="95">
        <f t="shared" si="8"/>
        <v>74</v>
      </c>
      <c r="B75" s="114" t="s">
        <v>99</v>
      </c>
      <c r="C75" s="94"/>
      <c r="D75" s="96">
        <v>868</v>
      </c>
      <c r="E75" s="334">
        <v>37376.71272581018</v>
      </c>
      <c r="F75" s="96">
        <v>868</v>
      </c>
      <c r="G75" s="334">
        <v>37376.71272581018</v>
      </c>
      <c r="H75" s="330">
        <f>(F75+1-D75)*6035.928143/86400</f>
        <v>0.06986027943287038</v>
      </c>
      <c r="I75" s="97">
        <f t="shared" si="6"/>
        <v>1.676646706388889</v>
      </c>
      <c r="J75" s="98">
        <f t="shared" si="7"/>
        <v>100.59880238333334</v>
      </c>
      <c r="K75" s="138">
        <f t="shared" si="9"/>
        <v>0.18301134329668672</v>
      </c>
      <c r="N75" s="144"/>
    </row>
    <row r="76" spans="1:11" ht="13.5" thickBot="1">
      <c r="A76" s="205">
        <f t="shared" si="8"/>
        <v>75</v>
      </c>
      <c r="B76" s="115" t="s">
        <v>54</v>
      </c>
      <c r="C76" s="25" t="s">
        <v>54</v>
      </c>
      <c r="D76" s="59">
        <v>906</v>
      </c>
      <c r="E76" s="44">
        <v>37379.36741738426</v>
      </c>
      <c r="F76" s="59">
        <v>906</v>
      </c>
      <c r="G76" s="44">
        <v>37379.36741738426</v>
      </c>
      <c r="H76" s="16">
        <f t="shared" si="0"/>
        <v>0.06986027943287038</v>
      </c>
      <c r="I76" s="17">
        <f t="shared" si="6"/>
        <v>1.676646706388889</v>
      </c>
      <c r="J76" s="18">
        <f t="shared" si="7"/>
        <v>100.59880238333334</v>
      </c>
      <c r="K76" s="133">
        <f t="shared" si="9"/>
        <v>0.19157800384896242</v>
      </c>
    </row>
    <row r="77" spans="1:11" ht="13.5" thickBot="1">
      <c r="A77" s="206">
        <f t="shared" si="8"/>
        <v>76</v>
      </c>
      <c r="B77" s="116" t="s">
        <v>55</v>
      </c>
      <c r="C77" s="77"/>
      <c r="D77" s="55">
        <v>907</v>
      </c>
      <c r="E77" s="40">
        <v>37379.43727704861</v>
      </c>
      <c r="F77" s="55">
        <v>930</v>
      </c>
      <c r="G77" s="40">
        <v>37381.04405966435</v>
      </c>
      <c r="H77" s="1">
        <f t="shared" si="0"/>
        <v>1.6766467063888888</v>
      </c>
      <c r="I77" s="2">
        <f t="shared" si="6"/>
        <v>40.23952095333333</v>
      </c>
      <c r="J77" s="3">
        <f t="shared" si="7"/>
        <v>2414.3712572</v>
      </c>
      <c r="K77" s="128">
        <f t="shared" si="9"/>
        <v>0.19698851007176318</v>
      </c>
    </row>
    <row r="78" spans="1:11" ht="12.75">
      <c r="A78" s="207">
        <f t="shared" si="8"/>
        <v>77</v>
      </c>
      <c r="B78" s="12" t="s">
        <v>56</v>
      </c>
      <c r="C78" s="22" t="s">
        <v>56</v>
      </c>
      <c r="D78" s="56">
        <v>931</v>
      </c>
      <c r="E78" s="41">
        <v>37381.113919375</v>
      </c>
      <c r="F78" s="56">
        <v>931</v>
      </c>
      <c r="G78" s="41">
        <v>37381.113919375</v>
      </c>
      <c r="H78" s="13">
        <f t="shared" si="0"/>
        <v>0.06986027943287038</v>
      </c>
      <c r="I78" s="14">
        <f t="shared" si="6"/>
        <v>1.676646706388889</v>
      </c>
      <c r="J78" s="15">
        <f t="shared" si="7"/>
        <v>100.59880238333334</v>
      </c>
      <c r="K78" s="130">
        <f t="shared" si="9"/>
        <v>0.1972139465907268</v>
      </c>
    </row>
    <row r="79" spans="1:11" ht="13.5" thickBot="1">
      <c r="A79" s="208">
        <f t="shared" si="8"/>
        <v>78</v>
      </c>
      <c r="B79" s="117" t="s">
        <v>57</v>
      </c>
      <c r="C79" s="23" t="s">
        <v>57</v>
      </c>
      <c r="D79" s="57">
        <v>932</v>
      </c>
      <c r="E79" s="42">
        <v>37381.18378018519</v>
      </c>
      <c r="F79" s="57">
        <v>1023</v>
      </c>
      <c r="G79" s="42">
        <v>37387.54106633102</v>
      </c>
      <c r="H79" s="4">
        <f t="shared" si="0"/>
        <v>6.427145707824074</v>
      </c>
      <c r="I79" s="5">
        <f t="shared" si="6"/>
        <v>154.25149698777778</v>
      </c>
      <c r="J79" s="6">
        <f t="shared" si="7"/>
        <v>9255.089819266666</v>
      </c>
      <c r="K79" s="131">
        <f t="shared" si="9"/>
        <v>0.21795427922652919</v>
      </c>
    </row>
    <row r="80" spans="1:11" ht="12.75">
      <c r="A80" s="201">
        <f t="shared" si="8"/>
        <v>79</v>
      </c>
      <c r="B80" s="112" t="s">
        <v>116</v>
      </c>
      <c r="C80" s="324"/>
      <c r="D80" s="79">
        <v>1018</v>
      </c>
      <c r="E80" s="80">
        <v>37387.19176289352</v>
      </c>
      <c r="F80" s="79">
        <v>1018</v>
      </c>
      <c r="G80" s="80">
        <v>37387.19176289352</v>
      </c>
      <c r="H80" s="81">
        <f>(F80+1-D80)*6035.928143/86400</f>
        <v>0.06986027943287038</v>
      </c>
      <c r="I80" s="82">
        <f t="shared" si="6"/>
        <v>1.676646706388889</v>
      </c>
      <c r="J80" s="83">
        <f t="shared" si="7"/>
        <v>100.59880238333334</v>
      </c>
      <c r="K80" s="135">
        <f t="shared" si="9"/>
        <v>0.2168270808702245</v>
      </c>
    </row>
    <row r="81" spans="1:11" ht="12.75">
      <c r="A81" s="195">
        <f t="shared" si="8"/>
        <v>80</v>
      </c>
      <c r="B81" s="116" t="s">
        <v>117</v>
      </c>
      <c r="C81" s="77"/>
      <c r="D81" s="55">
        <v>1021</v>
      </c>
      <c r="E81" s="40">
        <v>37387.40134616898</v>
      </c>
      <c r="F81" s="55">
        <v>1021</v>
      </c>
      <c r="G81" s="40">
        <v>37387.40134616898</v>
      </c>
      <c r="H81" s="1">
        <f>(F81+1-D81)*6035.928143/86400</f>
        <v>0.06986027943287038</v>
      </c>
      <c r="I81" s="2">
        <f t="shared" si="6"/>
        <v>1.676646706388889</v>
      </c>
      <c r="J81" s="3">
        <f t="shared" si="7"/>
        <v>100.59880238333334</v>
      </c>
      <c r="K81" s="128">
        <f t="shared" si="9"/>
        <v>0.2175034037982311</v>
      </c>
    </row>
    <row r="82" spans="1:11" ht="13.5" thickBot="1">
      <c r="A82" s="195">
        <f t="shared" si="8"/>
        <v>81</v>
      </c>
      <c r="B82" s="116" t="s">
        <v>118</v>
      </c>
      <c r="C82" s="77"/>
      <c r="D82" s="55">
        <v>1022</v>
      </c>
      <c r="E82" s="40">
        <v>37387.47120623843</v>
      </c>
      <c r="F82" s="55">
        <v>1022</v>
      </c>
      <c r="G82" s="40">
        <v>37387.47120623843</v>
      </c>
      <c r="H82" s="1">
        <f>(F82+1-D82)*6035.928143/86400</f>
        <v>0.06986027943287038</v>
      </c>
      <c r="I82" s="2">
        <f t="shared" si="6"/>
        <v>1.676646706388889</v>
      </c>
      <c r="J82" s="3">
        <f t="shared" si="7"/>
        <v>100.59880238333334</v>
      </c>
      <c r="K82" s="128">
        <f t="shared" si="9"/>
        <v>0.2177288414750361</v>
      </c>
    </row>
    <row r="83" spans="1:11" ht="12.75">
      <c r="A83" s="90">
        <f t="shared" si="8"/>
        <v>82</v>
      </c>
      <c r="B83" s="113" t="s">
        <v>105</v>
      </c>
      <c r="C83" s="89"/>
      <c r="D83" s="91">
        <v>1022</v>
      </c>
      <c r="E83" s="333">
        <v>37387.47120623843</v>
      </c>
      <c r="F83" s="91">
        <v>1066</v>
      </c>
      <c r="G83" s="333">
        <v>37390.545075381946</v>
      </c>
      <c r="H83" s="327">
        <f aca="true" t="shared" si="10" ref="H83:H146">(F83+1-D83)*6035.928143/86400</f>
        <v>3.1437125744791667</v>
      </c>
      <c r="I83" s="92">
        <f t="shared" si="6"/>
        <v>75.4491017875</v>
      </c>
      <c r="J83" s="93">
        <f t="shared" si="7"/>
        <v>4526.94610725</v>
      </c>
      <c r="K83" s="137">
        <f t="shared" si="9"/>
        <v>0.22764818343994792</v>
      </c>
    </row>
    <row r="84" spans="1:11" ht="13.5" thickBot="1">
      <c r="A84" s="95">
        <f t="shared" si="8"/>
        <v>83</v>
      </c>
      <c r="B84" s="114" t="s">
        <v>106</v>
      </c>
      <c r="C84" s="94"/>
      <c r="D84" s="96">
        <v>1067</v>
      </c>
      <c r="E84" s="334">
        <v>37390.61493590278</v>
      </c>
      <c r="F84" s="96">
        <v>1112</v>
      </c>
      <c r="G84" s="334">
        <v>37393.75866173611</v>
      </c>
      <c r="H84" s="330">
        <f t="shared" si="10"/>
        <v>3.213572853912037</v>
      </c>
      <c r="I84" s="97">
        <f t="shared" si="6"/>
        <v>77.12574849388889</v>
      </c>
      <c r="J84" s="98">
        <f t="shared" si="7"/>
        <v>4627.544909633333</v>
      </c>
      <c r="K84" s="138">
        <f t="shared" si="9"/>
        <v>0.23801839130905358</v>
      </c>
    </row>
    <row r="85" spans="1:11" ht="12.75">
      <c r="A85" s="90">
        <f t="shared" si="8"/>
        <v>84</v>
      </c>
      <c r="B85" s="113" t="s">
        <v>107</v>
      </c>
      <c r="C85" s="89"/>
      <c r="D85" s="91">
        <v>1113</v>
      </c>
      <c r="E85" s="333">
        <v>37393.82852268519</v>
      </c>
      <c r="F85" s="91">
        <v>1180</v>
      </c>
      <c r="G85" s="333">
        <v>37398.50916631945</v>
      </c>
      <c r="H85" s="327">
        <f t="shared" si="10"/>
        <v>4.750499001435185</v>
      </c>
      <c r="I85" s="92">
        <f t="shared" si="6"/>
        <v>114.01197603444444</v>
      </c>
      <c r="J85" s="93">
        <f t="shared" si="7"/>
        <v>6840.718562066667</v>
      </c>
      <c r="K85" s="137">
        <f t="shared" si="9"/>
        <v>0.2533482174232794</v>
      </c>
    </row>
    <row r="86" spans="1:11" ht="12.75">
      <c r="A86" s="145">
        <f t="shared" si="8"/>
        <v>85</v>
      </c>
      <c r="B86" s="146" t="s">
        <v>108</v>
      </c>
      <c r="C86" s="147"/>
      <c r="D86" s="148">
        <v>1181</v>
      </c>
      <c r="E86" s="335">
        <v>37398.579026203704</v>
      </c>
      <c r="F86" s="148">
        <v>1183</v>
      </c>
      <c r="G86" s="335">
        <v>37398.718748368054</v>
      </c>
      <c r="H86" s="336">
        <f t="shared" si="10"/>
        <v>0.2095808382986111</v>
      </c>
      <c r="I86" s="149">
        <f t="shared" si="6"/>
        <v>5.029940119166667</v>
      </c>
      <c r="J86" s="150">
        <f t="shared" si="7"/>
        <v>301.79640715</v>
      </c>
      <c r="K86" s="154">
        <f t="shared" si="9"/>
        <v>0.25402453639223055</v>
      </c>
    </row>
    <row r="87" spans="1:11" ht="13.5" thickBot="1">
      <c r="A87" s="95">
        <f t="shared" si="8"/>
        <v>86</v>
      </c>
      <c r="B87" s="114" t="s">
        <v>109</v>
      </c>
      <c r="C87" s="94"/>
      <c r="D87" s="96">
        <v>1184</v>
      </c>
      <c r="E87" s="334">
        <v>37398.78860959491</v>
      </c>
      <c r="F87" s="96">
        <v>1212</v>
      </c>
      <c r="G87" s="334">
        <v>37400.74469613426</v>
      </c>
      <c r="H87" s="330">
        <f>(F87+1-D87)*6035.928143/86400</f>
        <v>2.0259481035532407</v>
      </c>
      <c r="I87" s="97">
        <f t="shared" si="6"/>
        <v>48.62275448527778</v>
      </c>
      <c r="J87" s="98">
        <f t="shared" si="7"/>
        <v>2917.3652691166667</v>
      </c>
      <c r="K87" s="138">
        <f t="shared" si="9"/>
        <v>0.2605622475821823</v>
      </c>
    </row>
    <row r="88" spans="1:11" ht="13.5" thickBot="1">
      <c r="A88" s="209">
        <f t="shared" si="8"/>
        <v>87</v>
      </c>
      <c r="B88" s="118" t="s">
        <v>58</v>
      </c>
      <c r="C88" s="24" t="s">
        <v>58</v>
      </c>
      <c r="D88" s="58">
        <v>1213</v>
      </c>
      <c r="E88" s="43">
        <v>37400.81455678241</v>
      </c>
      <c r="F88" s="58">
        <v>1214</v>
      </c>
      <c r="G88" s="43">
        <v>37400.88441668981</v>
      </c>
      <c r="H88" s="7">
        <f t="shared" si="10"/>
        <v>0.13972055886574075</v>
      </c>
      <c r="I88" s="8">
        <f>H88*24</f>
        <v>3.353293412777778</v>
      </c>
      <c r="J88" s="9">
        <f>I88*60</f>
        <v>201.19760476666667</v>
      </c>
      <c r="K88" s="132">
        <f t="shared" si="9"/>
        <v>0.26101312428036566</v>
      </c>
    </row>
    <row r="89" spans="1:11" ht="13.5" thickBot="1">
      <c r="A89" s="210">
        <f t="shared" si="8"/>
        <v>88</v>
      </c>
      <c r="B89" s="120" t="s">
        <v>74</v>
      </c>
      <c r="C89" s="104" t="s">
        <v>71</v>
      </c>
      <c r="D89" s="337">
        <v>1215</v>
      </c>
      <c r="E89" s="106">
        <v>37400.95427603009</v>
      </c>
      <c r="F89" s="105">
        <v>1256</v>
      </c>
      <c r="G89" s="106">
        <v>37403.8185428588</v>
      </c>
      <c r="H89" s="332">
        <f t="shared" si="10"/>
        <v>2.9341317361805554</v>
      </c>
      <c r="I89" s="108">
        <f>H89*24</f>
        <v>70.41916166833333</v>
      </c>
      <c r="J89" s="109">
        <f>I89*60</f>
        <v>4225.1497001</v>
      </c>
      <c r="K89" s="141">
        <f t="shared" si="9"/>
        <v>0.27048151720129543</v>
      </c>
    </row>
    <row r="90" spans="1:11" ht="13.5" thickBot="1">
      <c r="A90" s="90">
        <f t="shared" si="8"/>
        <v>89</v>
      </c>
      <c r="B90" s="113" t="s">
        <v>110</v>
      </c>
      <c r="C90" s="89"/>
      <c r="D90" s="91">
        <v>1238</v>
      </c>
      <c r="E90" s="333">
        <v>37402.56105836805</v>
      </c>
      <c r="F90" s="91">
        <v>1244</v>
      </c>
      <c r="G90" s="333">
        <v>37402.980220324076</v>
      </c>
      <c r="H90" s="327">
        <f>(F90+1-D90)*6035.928143/86400</f>
        <v>0.48902195603009263</v>
      </c>
      <c r="I90" s="92">
        <f t="shared" si="6"/>
        <v>11.736526944722224</v>
      </c>
      <c r="J90" s="93">
        <f t="shared" si="7"/>
        <v>704.1916166833335</v>
      </c>
      <c r="K90" s="137">
        <f t="shared" si="9"/>
        <v>0.2677762595892982</v>
      </c>
    </row>
    <row r="91" spans="1:11" ht="12.75">
      <c r="A91" s="90">
        <f t="shared" si="8"/>
        <v>90</v>
      </c>
      <c r="B91" s="113" t="s">
        <v>111</v>
      </c>
      <c r="C91" s="89"/>
      <c r="D91" s="91">
        <v>1245</v>
      </c>
      <c r="E91" s="333">
        <v>37403.05007971065</v>
      </c>
      <c r="F91" s="91">
        <v>1280</v>
      </c>
      <c r="G91" s="333">
        <v>37405.49518167824</v>
      </c>
      <c r="H91" s="327">
        <f>(F91+1-D91)*6035.928143/86400</f>
        <v>2.5149700595833333</v>
      </c>
      <c r="I91" s="92">
        <f t="shared" si="6"/>
        <v>60.359281429999996</v>
      </c>
      <c r="J91" s="93">
        <f t="shared" si="7"/>
        <v>3621.5568857999997</v>
      </c>
      <c r="K91" s="137">
        <f t="shared" si="9"/>
        <v>0.2758920122566193</v>
      </c>
    </row>
    <row r="92" spans="1:11" ht="13.5" thickBot="1">
      <c r="A92" s="95">
        <f t="shared" si="8"/>
        <v>91</v>
      </c>
      <c r="B92" s="114" t="s">
        <v>112</v>
      </c>
      <c r="C92" s="94"/>
      <c r="D92" s="96">
        <v>1281</v>
      </c>
      <c r="E92" s="334">
        <v>37405.56504112268</v>
      </c>
      <c r="F92" s="96">
        <v>1285</v>
      </c>
      <c r="G92" s="334">
        <v>37405.844483622684</v>
      </c>
      <c r="H92" s="330">
        <f>(F92+1-D92)*6035.928143/86400</f>
        <v>0.3493013971643519</v>
      </c>
      <c r="I92" s="97">
        <f t="shared" si="6"/>
        <v>8.383233531944445</v>
      </c>
      <c r="J92" s="98">
        <f t="shared" si="7"/>
        <v>502.9940119166667</v>
      </c>
      <c r="K92" s="138">
        <f t="shared" si="9"/>
        <v>0.27701920579484995</v>
      </c>
    </row>
    <row r="93" spans="1:11" ht="12.75">
      <c r="A93" s="111">
        <f t="shared" si="8"/>
        <v>92</v>
      </c>
      <c r="B93" s="112" t="s">
        <v>119</v>
      </c>
      <c r="C93" s="77"/>
      <c r="D93" s="55">
        <v>1286</v>
      </c>
      <c r="E93" s="40">
        <v>37405.914342986114</v>
      </c>
      <c r="F93" s="55">
        <v>1359</v>
      </c>
      <c r="G93" s="40">
        <v>37411.01414708333</v>
      </c>
      <c r="H93" s="1">
        <f>(F93+1-D93)*6035.928143/86400</f>
        <v>5.1696606780324075</v>
      </c>
      <c r="I93" s="2">
        <f t="shared" si="6"/>
        <v>124.07185627277778</v>
      </c>
      <c r="J93" s="3">
        <f t="shared" si="7"/>
        <v>7444.311376366667</v>
      </c>
      <c r="K93" s="128">
        <f t="shared" si="9"/>
        <v>0.2937016530024086</v>
      </c>
    </row>
    <row r="94" spans="1:11" ht="12.75">
      <c r="A94" s="111">
        <f t="shared" si="8"/>
        <v>93</v>
      </c>
      <c r="B94" s="116" t="s">
        <v>113</v>
      </c>
      <c r="C94" s="77" t="s">
        <v>100</v>
      </c>
      <c r="D94" s="55">
        <v>1360</v>
      </c>
      <c r="E94" s="40">
        <v>37411.0840071875</v>
      </c>
      <c r="F94" s="55">
        <v>1364</v>
      </c>
      <c r="G94" s="40">
        <v>37411.36345159722</v>
      </c>
      <c r="H94" s="1">
        <f t="shared" si="10"/>
        <v>0.3493013971643519</v>
      </c>
      <c r="I94" s="2">
        <f t="shared" si="6"/>
        <v>8.383233531944445</v>
      </c>
      <c r="J94" s="3">
        <f t="shared" si="7"/>
        <v>502.9940119166667</v>
      </c>
      <c r="K94" s="128">
        <f t="shared" si="9"/>
        <v>0.294828854832214</v>
      </c>
    </row>
    <row r="95" spans="1:11" ht="13.5" thickBot="1">
      <c r="A95" s="111">
        <f t="shared" si="8"/>
        <v>94</v>
      </c>
      <c r="B95" s="116" t="s">
        <v>114</v>
      </c>
      <c r="C95" s="77" t="s">
        <v>100</v>
      </c>
      <c r="D95" s="55">
        <v>1365</v>
      </c>
      <c r="E95" s="40">
        <v>37411.43331180556</v>
      </c>
      <c r="F95" s="55">
        <v>1388</v>
      </c>
      <c r="G95" s="40">
        <v>37413.04010675926</v>
      </c>
      <c r="H95" s="1">
        <f t="shared" si="10"/>
        <v>1.6766467063888888</v>
      </c>
      <c r="I95" s="2">
        <f t="shared" si="6"/>
        <v>40.23952095333333</v>
      </c>
      <c r="J95" s="3">
        <f t="shared" si="7"/>
        <v>2414.3712572</v>
      </c>
      <c r="K95" s="128">
        <f t="shared" si="9"/>
        <v>0.30023940262490884</v>
      </c>
    </row>
    <row r="96" spans="1:11" ht="12.75">
      <c r="A96" s="90">
        <f t="shared" si="8"/>
        <v>95</v>
      </c>
      <c r="B96" s="113" t="s">
        <v>120</v>
      </c>
      <c r="C96" s="89"/>
      <c r="D96" s="91">
        <v>1385</v>
      </c>
      <c r="E96" s="333">
        <v>37412.830526805556</v>
      </c>
      <c r="F96" s="91">
        <v>1452</v>
      </c>
      <c r="G96" s="333">
        <v>37417.5111828588</v>
      </c>
      <c r="H96" s="327">
        <f t="shared" si="10"/>
        <v>4.750499001435185</v>
      </c>
      <c r="I96" s="92">
        <f t="shared" si="6"/>
        <v>114.01197603444444</v>
      </c>
      <c r="J96" s="93">
        <f t="shared" si="7"/>
        <v>6840.718562066667</v>
      </c>
      <c r="K96" s="137">
        <f t="shared" si="9"/>
        <v>0.3146675160909523</v>
      </c>
    </row>
    <row r="97" spans="1:11" ht="13.5" thickBot="1">
      <c r="A97" s="95">
        <f t="shared" si="8"/>
        <v>96</v>
      </c>
      <c r="B97" s="114" t="s">
        <v>121</v>
      </c>
      <c r="C97" s="94"/>
      <c r="D97" s="96">
        <v>1453</v>
      </c>
      <c r="E97" s="334">
        <v>37417.58104293981</v>
      </c>
      <c r="F97" s="96">
        <v>1455</v>
      </c>
      <c r="G97" s="334">
        <v>37417.72076548611</v>
      </c>
      <c r="H97" s="330">
        <f t="shared" si="10"/>
        <v>0.2095808382986111</v>
      </c>
      <c r="I97" s="97">
        <f t="shared" si="6"/>
        <v>5.029940119166667</v>
      </c>
      <c r="J97" s="98">
        <f t="shared" si="7"/>
        <v>301.79640715</v>
      </c>
      <c r="K97" s="138">
        <f t="shared" si="9"/>
        <v>0.3153438369273873</v>
      </c>
    </row>
    <row r="98" spans="1:11" ht="13.5" thickBot="1">
      <c r="A98" s="206">
        <f t="shared" si="8"/>
        <v>97</v>
      </c>
      <c r="B98" s="116" t="s">
        <v>122</v>
      </c>
      <c r="C98" s="77"/>
      <c r="D98" s="55">
        <v>1455</v>
      </c>
      <c r="E98" s="40">
        <v>37417.72076548611</v>
      </c>
      <c r="F98" s="55">
        <v>1483</v>
      </c>
      <c r="G98" s="40">
        <v>37419.6768558912</v>
      </c>
      <c r="H98" s="1">
        <f t="shared" si="10"/>
        <v>2.0259481035532407</v>
      </c>
      <c r="I98" s="2">
        <f t="shared" si="6"/>
        <v>48.62275448527778</v>
      </c>
      <c r="J98" s="3">
        <f t="shared" si="7"/>
        <v>2917.3652691166667</v>
      </c>
      <c r="K98" s="128">
        <f t="shared" si="9"/>
        <v>0.32165611918028425</v>
      </c>
    </row>
    <row r="99" spans="1:11" ht="12.75">
      <c r="A99" s="201">
        <f t="shared" si="8"/>
        <v>98</v>
      </c>
      <c r="B99" s="112" t="s">
        <v>138</v>
      </c>
      <c r="C99" s="324"/>
      <c r="D99" s="79">
        <v>1480</v>
      </c>
      <c r="E99" s="80">
        <v>37419.46727476852</v>
      </c>
      <c r="F99" s="79">
        <v>1480</v>
      </c>
      <c r="G99" s="80">
        <v>37419.46727476852</v>
      </c>
      <c r="H99" s="81">
        <f>(F99+1-D99)*6035.928143/86400</f>
        <v>0.06986027943287038</v>
      </c>
      <c r="I99" s="82">
        <f t="shared" si="6"/>
        <v>1.676646706388889</v>
      </c>
      <c r="J99" s="83">
        <f t="shared" si="7"/>
        <v>100.59880238333334</v>
      </c>
      <c r="K99" s="135">
        <f t="shared" si="9"/>
        <v>0.32097980319927905</v>
      </c>
    </row>
    <row r="100" spans="1:11" ht="12.75">
      <c r="A100" s="195">
        <f t="shared" si="8"/>
        <v>99</v>
      </c>
      <c r="B100" s="116" t="s">
        <v>139</v>
      </c>
      <c r="C100" s="77"/>
      <c r="D100" s="55">
        <v>1481</v>
      </c>
      <c r="E100" s="40">
        <v>37419.53713444444</v>
      </c>
      <c r="F100" s="55">
        <v>1481</v>
      </c>
      <c r="G100" s="40">
        <v>37419.53713444444</v>
      </c>
      <c r="H100" s="1">
        <f>(F100+1-D100)*6035.928143/86400</f>
        <v>0.06986027943287038</v>
      </c>
      <c r="I100" s="2">
        <f t="shared" si="6"/>
        <v>1.676646706388889</v>
      </c>
      <c r="J100" s="3">
        <f t="shared" si="7"/>
        <v>100.59880238333334</v>
      </c>
      <c r="K100" s="128">
        <f t="shared" si="9"/>
        <v>0.3212052396061988</v>
      </c>
    </row>
    <row r="101" spans="1:11" ht="12.75">
      <c r="A101" s="195">
        <f t="shared" si="8"/>
        <v>100</v>
      </c>
      <c r="B101" s="116" t="s">
        <v>140</v>
      </c>
      <c r="C101" s="77"/>
      <c r="D101" s="55">
        <v>1482</v>
      </c>
      <c r="E101" s="40">
        <v>37419.606994699076</v>
      </c>
      <c r="F101" s="55">
        <v>1482</v>
      </c>
      <c r="G101" s="40">
        <v>37419.606994699076</v>
      </c>
      <c r="H101" s="1">
        <f>(F101+1-D101)*6035.928143/86400</f>
        <v>0.06986027943287038</v>
      </c>
      <c r="I101" s="2">
        <f t="shared" si="6"/>
        <v>1.676646706388889</v>
      </c>
      <c r="J101" s="3">
        <f t="shared" si="7"/>
        <v>100.59880238333334</v>
      </c>
      <c r="K101" s="128">
        <f aca="true" t="shared" si="11" ref="K101:K132">(G101-SodapFirstDay)/(MAX(G$1:G$65536)-SodapFirstDay)</f>
        <v>0.32143067788060237</v>
      </c>
    </row>
    <row r="102" spans="1:11" ht="13.5" thickBot="1">
      <c r="A102" s="202">
        <f t="shared" si="8"/>
        <v>101</v>
      </c>
      <c r="B102" s="116" t="s">
        <v>141</v>
      </c>
      <c r="C102" s="225"/>
      <c r="D102" s="84">
        <v>1483</v>
      </c>
      <c r="E102" s="85">
        <v>37419.6768558912</v>
      </c>
      <c r="F102" s="84">
        <v>1483</v>
      </c>
      <c r="G102" s="85">
        <v>37419.6768558912</v>
      </c>
      <c r="H102" s="86">
        <f>(F102+1-D102)*6035.928143/86400</f>
        <v>0.06986027943287038</v>
      </c>
      <c r="I102" s="87">
        <f t="shared" si="6"/>
        <v>1.676646706388889</v>
      </c>
      <c r="J102" s="88">
        <f t="shared" si="7"/>
        <v>100.59880238333334</v>
      </c>
      <c r="K102" s="136">
        <f t="shared" si="11"/>
        <v>0.32165611918028425</v>
      </c>
    </row>
    <row r="103" spans="1:11" ht="13.5" thickBot="1">
      <c r="A103" s="211">
        <f t="shared" si="8"/>
        <v>102</v>
      </c>
      <c r="B103" s="32" t="s">
        <v>78</v>
      </c>
      <c r="C103" s="110"/>
      <c r="D103" s="54">
        <v>1484</v>
      </c>
      <c r="E103" s="51">
        <v>37419.74671723379</v>
      </c>
      <c r="F103" s="155">
        <v>1484</v>
      </c>
      <c r="G103" s="51">
        <v>37419.74671723379</v>
      </c>
      <c r="H103" s="33">
        <f t="shared" si="10"/>
        <v>0.06986027943287038</v>
      </c>
      <c r="I103" s="34">
        <f t="shared" si="6"/>
        <v>1.676646706388889</v>
      </c>
      <c r="J103" s="35">
        <f t="shared" si="7"/>
        <v>100.59880238333334</v>
      </c>
      <c r="K103" s="127">
        <f t="shared" si="11"/>
        <v>0.32188156096552084</v>
      </c>
    </row>
    <row r="104" spans="1:11" ht="13.5" thickBot="1">
      <c r="A104" s="90">
        <f t="shared" si="8"/>
        <v>103</v>
      </c>
      <c r="B104" s="113" t="s">
        <v>123</v>
      </c>
      <c r="C104" s="89"/>
      <c r="D104" s="91">
        <v>1483</v>
      </c>
      <c r="E104" s="333">
        <v>37419.6768558912</v>
      </c>
      <c r="F104" s="91">
        <v>1487</v>
      </c>
      <c r="G104" s="333">
        <v>37419.956297847224</v>
      </c>
      <c r="H104" s="327">
        <f t="shared" si="10"/>
        <v>0.3493013971643519</v>
      </c>
      <c r="I104" s="92">
        <f t="shared" si="6"/>
        <v>8.383233531944445</v>
      </c>
      <c r="J104" s="93">
        <f t="shared" si="7"/>
        <v>502.9940119166667</v>
      </c>
      <c r="K104" s="137">
        <f t="shared" si="11"/>
        <v>0.32255787530317687</v>
      </c>
    </row>
    <row r="105" spans="1:11" ht="12.75">
      <c r="A105" s="90">
        <f t="shared" si="8"/>
        <v>104</v>
      </c>
      <c r="B105" s="113" t="s">
        <v>124</v>
      </c>
      <c r="C105" s="89"/>
      <c r="D105" s="91">
        <v>1488</v>
      </c>
      <c r="E105" s="333">
        <v>37420.026157430555</v>
      </c>
      <c r="F105" s="91">
        <v>1497</v>
      </c>
      <c r="G105" s="333">
        <v>37420.654900636575</v>
      </c>
      <c r="H105" s="327">
        <f t="shared" si="10"/>
        <v>0.6986027943287038</v>
      </c>
      <c r="I105" s="92">
        <f t="shared" si="6"/>
        <v>16.76646706388889</v>
      </c>
      <c r="J105" s="93">
        <f t="shared" si="7"/>
        <v>1005.9880238333334</v>
      </c>
      <c r="K105" s="137">
        <f t="shared" si="11"/>
        <v>0.3248122588314494</v>
      </c>
    </row>
    <row r="106" spans="1:11" ht="13.5" thickBot="1">
      <c r="A106" s="95">
        <f t="shared" si="8"/>
        <v>105</v>
      </c>
      <c r="B106" s="114" t="s">
        <v>130</v>
      </c>
      <c r="C106" s="94"/>
      <c r="D106" s="96">
        <v>1498</v>
      </c>
      <c r="E106" s="334">
        <v>37420.72476207176</v>
      </c>
      <c r="F106" s="96">
        <v>1511</v>
      </c>
      <c r="G106" s="334">
        <v>37421.63294487268</v>
      </c>
      <c r="H106" s="330">
        <f t="shared" si="10"/>
        <v>0.9780439120601853</v>
      </c>
      <c r="I106" s="97">
        <f t="shared" si="6"/>
        <v>23.473053889444447</v>
      </c>
      <c r="J106" s="98">
        <f t="shared" si="7"/>
        <v>1408.383233366667</v>
      </c>
      <c r="K106" s="138">
        <f t="shared" si="11"/>
        <v>0.32796839683921836</v>
      </c>
    </row>
    <row r="107" spans="1:11" ht="12.75">
      <c r="A107" s="207">
        <f t="shared" si="8"/>
        <v>106</v>
      </c>
      <c r="B107" s="12" t="s">
        <v>59</v>
      </c>
      <c r="C107" s="22" t="s">
        <v>59</v>
      </c>
      <c r="D107" s="56">
        <v>1485</v>
      </c>
      <c r="E107" s="41">
        <v>37419.81657822917</v>
      </c>
      <c r="F107" s="56">
        <v>1486</v>
      </c>
      <c r="G107" s="41">
        <v>37419.88643831018</v>
      </c>
      <c r="H107" s="13">
        <f t="shared" si="10"/>
        <v>0.13972055886574075</v>
      </c>
      <c r="I107" s="14">
        <f t="shared" si="6"/>
        <v>3.353293412777778</v>
      </c>
      <c r="J107" s="15">
        <f t="shared" si="7"/>
        <v>201.19760476666667</v>
      </c>
      <c r="K107" s="130">
        <f t="shared" si="11"/>
        <v>0.3223324393444326</v>
      </c>
    </row>
    <row r="108" spans="1:11" ht="12.75">
      <c r="A108" s="208">
        <f t="shared" si="8"/>
        <v>107</v>
      </c>
      <c r="B108" s="117" t="s">
        <v>75</v>
      </c>
      <c r="C108" s="23" t="s">
        <v>74</v>
      </c>
      <c r="D108" s="57">
        <v>1487</v>
      </c>
      <c r="E108" s="42">
        <v>37419.956297847224</v>
      </c>
      <c r="F108" s="57">
        <v>1522</v>
      </c>
      <c r="G108" s="42">
        <v>37422.401415949076</v>
      </c>
      <c r="H108" s="4">
        <f t="shared" si="10"/>
        <v>2.5149700595833333</v>
      </c>
      <c r="I108" s="5">
        <f t="shared" si="6"/>
        <v>60.359281429999996</v>
      </c>
      <c r="J108" s="6">
        <f t="shared" si="7"/>
        <v>3621.5568857999997</v>
      </c>
      <c r="K108" s="131">
        <f t="shared" si="11"/>
        <v>0.33044824456239275</v>
      </c>
    </row>
    <row r="109" spans="1:11" ht="13.5" thickBot="1">
      <c r="A109" s="208">
        <f t="shared" si="8"/>
        <v>108</v>
      </c>
      <c r="B109" s="117" t="s">
        <v>76</v>
      </c>
      <c r="C109" s="23" t="s">
        <v>70</v>
      </c>
      <c r="D109" s="57">
        <v>1523</v>
      </c>
      <c r="E109" s="42">
        <v>37422.47127560185</v>
      </c>
      <c r="F109" s="57">
        <v>1552</v>
      </c>
      <c r="G109" s="42">
        <v>37424.497225844905</v>
      </c>
      <c r="H109" s="4">
        <f t="shared" si="10"/>
        <v>2.095808382986111</v>
      </c>
      <c r="I109" s="5">
        <f t="shared" si="6"/>
        <v>50.29940119166667</v>
      </c>
      <c r="J109" s="6">
        <f t="shared" si="7"/>
        <v>3017.9640715</v>
      </c>
      <c r="K109" s="131">
        <f t="shared" si="11"/>
        <v>0.33721140007732814</v>
      </c>
    </row>
    <row r="110" spans="1:11" ht="12.75">
      <c r="A110" s="90">
        <f t="shared" si="8"/>
        <v>109</v>
      </c>
      <c r="B110" s="113" t="s">
        <v>131</v>
      </c>
      <c r="C110" s="89"/>
      <c r="D110" s="91">
        <v>1550</v>
      </c>
      <c r="E110" s="333">
        <v>37424.357506388886</v>
      </c>
      <c r="F110" s="91">
        <v>1553</v>
      </c>
      <c r="G110" s="333">
        <v>37424.56708565972</v>
      </c>
      <c r="H110" s="327">
        <f t="shared" si="10"/>
        <v>0.2794411177314815</v>
      </c>
      <c r="I110" s="92">
        <f t="shared" si="6"/>
        <v>6.706586825555556</v>
      </c>
      <c r="J110" s="93">
        <f t="shared" si="7"/>
        <v>402.39520953333334</v>
      </c>
      <c r="K110" s="137">
        <f t="shared" si="11"/>
        <v>0.3374368369324468</v>
      </c>
    </row>
    <row r="111" spans="1:11" ht="13.5" thickBot="1">
      <c r="A111" s="95">
        <f t="shared" si="8"/>
        <v>110</v>
      </c>
      <c r="B111" s="114" t="s">
        <v>132</v>
      </c>
      <c r="C111" s="94"/>
      <c r="D111" s="96">
        <v>1554</v>
      </c>
      <c r="E111" s="334">
        <v>37424.63694628472</v>
      </c>
      <c r="F111" s="96">
        <v>1571</v>
      </c>
      <c r="G111" s="334">
        <v>37425.82457429398</v>
      </c>
      <c r="H111" s="330">
        <f t="shared" si="10"/>
        <v>1.2574850297916667</v>
      </c>
      <c r="I111" s="97">
        <f t="shared" si="6"/>
        <v>30.179640714999998</v>
      </c>
      <c r="J111" s="98">
        <f t="shared" si="7"/>
        <v>1810.7784428999998</v>
      </c>
      <c r="K111" s="138">
        <f t="shared" si="11"/>
        <v>0.34149473894384</v>
      </c>
    </row>
    <row r="112" spans="1:11" ht="12.75">
      <c r="A112" s="208">
        <f t="shared" si="8"/>
        <v>111</v>
      </c>
      <c r="B112" s="117" t="s">
        <v>101</v>
      </c>
      <c r="C112" s="23" t="s">
        <v>76</v>
      </c>
      <c r="D112" s="57">
        <v>1553</v>
      </c>
      <c r="E112" s="42">
        <v>37424.56708565972</v>
      </c>
      <c r="F112" s="57">
        <v>1570</v>
      </c>
      <c r="G112" s="42">
        <v>37425.754713449074</v>
      </c>
      <c r="H112" s="4">
        <f t="shared" si="10"/>
        <v>1.2574850297916667</v>
      </c>
      <c r="I112" s="5">
        <f t="shared" si="6"/>
        <v>30.179640714999998</v>
      </c>
      <c r="J112" s="6">
        <f t="shared" si="7"/>
        <v>1810.7784428999998</v>
      </c>
      <c r="K112" s="131">
        <f t="shared" si="11"/>
        <v>0.34126929876462025</v>
      </c>
    </row>
    <row r="113" spans="1:11" ht="12.75">
      <c r="A113" s="208">
        <f t="shared" si="8"/>
        <v>112</v>
      </c>
      <c r="B113" s="117" t="s">
        <v>103</v>
      </c>
      <c r="C113" s="23" t="s">
        <v>103</v>
      </c>
      <c r="D113" s="57">
        <v>1571</v>
      </c>
      <c r="E113" s="42">
        <v>37425.82457429398</v>
      </c>
      <c r="F113" s="57">
        <v>1578</v>
      </c>
      <c r="G113" s="42">
        <v>37426.31359596065</v>
      </c>
      <c r="H113" s="4">
        <f t="shared" si="10"/>
        <v>0.558882235462963</v>
      </c>
      <c r="I113" s="5">
        <f t="shared" si="6"/>
        <v>13.413173651111112</v>
      </c>
      <c r="J113" s="6">
        <f t="shared" si="7"/>
        <v>804.7904190666667</v>
      </c>
      <c r="K113" s="131">
        <f t="shared" si="11"/>
        <v>0.34307280649110733</v>
      </c>
    </row>
    <row r="114" spans="1:11" ht="13.5" thickBot="1">
      <c r="A114" s="209">
        <f t="shared" si="8"/>
        <v>113</v>
      </c>
      <c r="B114" s="118" t="s">
        <v>60</v>
      </c>
      <c r="C114" s="24" t="s">
        <v>60</v>
      </c>
      <c r="D114" s="58">
        <v>1579</v>
      </c>
      <c r="E114" s="42">
        <v>37426.38345597222</v>
      </c>
      <c r="F114" s="58">
        <v>1579</v>
      </c>
      <c r="G114" s="42">
        <v>37426.38345597222</v>
      </c>
      <c r="H114" s="7">
        <f t="shared" si="10"/>
        <v>0.06986027943287038</v>
      </c>
      <c r="I114" s="8">
        <f>H114*24</f>
        <v>1.676646706388889</v>
      </c>
      <c r="J114" s="9">
        <f>I114*60</f>
        <v>100.59880238333334</v>
      </c>
      <c r="K114" s="132">
        <f t="shared" si="11"/>
        <v>0.3432982439811569</v>
      </c>
    </row>
    <row r="115" spans="1:11" ht="13.5" thickBot="1">
      <c r="A115" s="212">
        <f t="shared" si="8"/>
        <v>114</v>
      </c>
      <c r="B115" s="119" t="s">
        <v>61</v>
      </c>
      <c r="C115" s="78"/>
      <c r="D115" s="60">
        <v>1594</v>
      </c>
      <c r="E115" s="45">
        <v>37427.43135997685</v>
      </c>
      <c r="F115" s="60">
        <v>1594</v>
      </c>
      <c r="G115" s="45">
        <v>37427.43135997685</v>
      </c>
      <c r="H115" s="323">
        <f t="shared" si="10"/>
        <v>0.06986027943287038</v>
      </c>
      <c r="I115" s="30">
        <f>H115*24</f>
        <v>1.676646706388889</v>
      </c>
      <c r="J115" s="31">
        <f>I115*60</f>
        <v>100.59880238333334</v>
      </c>
      <c r="K115" s="134">
        <f t="shared" si="11"/>
        <v>0.3466798186946449</v>
      </c>
    </row>
    <row r="116" spans="1:11" ht="13.5" thickBot="1">
      <c r="A116" s="213">
        <f t="shared" si="8"/>
        <v>115</v>
      </c>
      <c r="B116" s="120" t="s">
        <v>77</v>
      </c>
      <c r="C116" s="104" t="s">
        <v>86</v>
      </c>
      <c r="D116" s="105">
        <v>1585</v>
      </c>
      <c r="E116" s="106">
        <v>37426.802618657406</v>
      </c>
      <c r="F116" s="105">
        <v>1681</v>
      </c>
      <c r="G116" s="106">
        <v>37433.50919761574</v>
      </c>
      <c r="H116" s="332">
        <f t="shared" si="10"/>
        <v>6.776447104988426</v>
      </c>
      <c r="I116" s="107">
        <f>H116*24</f>
        <v>162.6347305197222</v>
      </c>
      <c r="J116" s="108">
        <f>I116*60</f>
        <v>9758.083831183332</v>
      </c>
      <c r="K116" s="140">
        <f t="shared" si="11"/>
        <v>0.3662929340006458</v>
      </c>
    </row>
    <row r="117" spans="1:11" ht="12.75">
      <c r="A117" s="214">
        <f t="shared" si="8"/>
        <v>116</v>
      </c>
      <c r="B117" s="12" t="s">
        <v>62</v>
      </c>
      <c r="C117" s="22" t="s">
        <v>62</v>
      </c>
      <c r="D117" s="338">
        <v>1682</v>
      </c>
      <c r="E117" s="50">
        <v>37433.57905733796</v>
      </c>
      <c r="F117" s="57">
        <v>1684</v>
      </c>
      <c r="G117" s="50">
        <v>37433.71877917824</v>
      </c>
      <c r="H117" s="339">
        <f t="shared" si="10"/>
        <v>0.2095808382986111</v>
      </c>
      <c r="I117" s="122">
        <f>H117*24</f>
        <v>5.029940119166667</v>
      </c>
      <c r="J117" s="21">
        <f>I117*60</f>
        <v>301.79640715</v>
      </c>
      <c r="K117" s="142">
        <f t="shared" si="11"/>
        <v>0.36696925140093584</v>
      </c>
    </row>
    <row r="118" spans="1:11" ht="12.75">
      <c r="A118" s="215">
        <f t="shared" si="8"/>
        <v>117</v>
      </c>
      <c r="B118" s="163" t="s">
        <v>125</v>
      </c>
      <c r="C118" s="164" t="s">
        <v>72</v>
      </c>
      <c r="D118" s="340">
        <v>1685</v>
      </c>
      <c r="E118" s="166">
        <v>37433.78864020833</v>
      </c>
      <c r="F118" s="165">
        <v>1711</v>
      </c>
      <c r="G118" s="166">
        <v>37435.605000972224</v>
      </c>
      <c r="H118" s="341">
        <f t="shared" si="10"/>
        <v>1.8862275446875</v>
      </c>
      <c r="I118" s="167">
        <f t="shared" si="6"/>
        <v>45.2694610725</v>
      </c>
      <c r="J118" s="168">
        <f t="shared" si="7"/>
        <v>2716.16766435</v>
      </c>
      <c r="K118" s="169">
        <f t="shared" si="11"/>
        <v>0.3730560684131804</v>
      </c>
    </row>
    <row r="119" spans="1:11" ht="12.75">
      <c r="A119" s="216">
        <f t="shared" si="8"/>
        <v>118</v>
      </c>
      <c r="B119" s="117" t="s">
        <v>126</v>
      </c>
      <c r="C119" s="23" t="s">
        <v>72</v>
      </c>
      <c r="D119" s="61">
        <v>1712</v>
      </c>
      <c r="E119" s="166">
        <v>37435.674861851854</v>
      </c>
      <c r="F119" s="57">
        <v>1732</v>
      </c>
      <c r="G119" s="166">
        <v>37437.07206287037</v>
      </c>
      <c r="H119" s="4">
        <f t="shared" si="10"/>
        <v>1.4670658680902777</v>
      </c>
      <c r="I119" s="5">
        <f t="shared" si="6"/>
        <v>35.209580834166665</v>
      </c>
      <c r="J119" s="6">
        <f t="shared" si="7"/>
        <v>2112.57485005</v>
      </c>
      <c r="K119" s="131">
        <f t="shared" si="11"/>
        <v>0.3777902610453233</v>
      </c>
    </row>
    <row r="120" spans="1:11" ht="12.75">
      <c r="A120" s="217">
        <f t="shared" si="8"/>
        <v>119</v>
      </c>
      <c r="B120" s="170" t="s">
        <v>127</v>
      </c>
      <c r="C120" s="171" t="s">
        <v>72</v>
      </c>
      <c r="D120" s="342">
        <v>1733</v>
      </c>
      <c r="E120" s="166">
        <v>37437.1419228588</v>
      </c>
      <c r="F120" s="57">
        <v>1740</v>
      </c>
      <c r="G120" s="176">
        <v>37437.63094336806</v>
      </c>
      <c r="H120" s="343">
        <f t="shared" si="10"/>
        <v>0.558882235462963</v>
      </c>
      <c r="I120" s="172">
        <f t="shared" si="6"/>
        <v>13.413173651111112</v>
      </c>
      <c r="J120" s="173">
        <f t="shared" si="7"/>
        <v>804.7904190666667</v>
      </c>
      <c r="K120" s="174">
        <f t="shared" si="11"/>
        <v>0.3795937622730079</v>
      </c>
    </row>
    <row r="121" spans="1:11" ht="12.75">
      <c r="A121" s="215">
        <f t="shared" si="8"/>
        <v>120</v>
      </c>
      <c r="B121" s="163" t="s">
        <v>128</v>
      </c>
      <c r="C121" s="164" t="s">
        <v>73</v>
      </c>
      <c r="D121" s="340">
        <v>1741</v>
      </c>
      <c r="E121" s="166">
        <v>37437.70080443287</v>
      </c>
      <c r="F121" s="165">
        <v>1752</v>
      </c>
      <c r="G121" s="166">
        <v>37438.46926484954</v>
      </c>
      <c r="H121" s="341">
        <f t="shared" si="10"/>
        <v>0.8383233531944444</v>
      </c>
      <c r="I121" s="167">
        <f t="shared" si="6"/>
        <v>20.119760476666666</v>
      </c>
      <c r="J121" s="168">
        <f t="shared" si="7"/>
        <v>1207.1856286</v>
      </c>
      <c r="K121" s="169">
        <f t="shared" si="11"/>
        <v>0.382299016486216</v>
      </c>
    </row>
    <row r="122" spans="1:11" ht="12.75">
      <c r="A122" s="216">
        <f t="shared" si="8"/>
        <v>121</v>
      </c>
      <c r="B122" s="117" t="s">
        <v>129</v>
      </c>
      <c r="C122" s="23" t="s">
        <v>73</v>
      </c>
      <c r="D122" s="61">
        <v>1753</v>
      </c>
      <c r="E122" s="166">
        <v>37438.53912418982</v>
      </c>
      <c r="F122" s="57">
        <v>1767</v>
      </c>
      <c r="G122" s="166">
        <v>37439.51716459491</v>
      </c>
      <c r="H122" s="4">
        <f t="shared" si="10"/>
        <v>1.0479041914930556</v>
      </c>
      <c r="I122" s="5">
        <f t="shared" si="6"/>
        <v>25.149700595833334</v>
      </c>
      <c r="J122" s="6">
        <f t="shared" si="7"/>
        <v>1508.98203575</v>
      </c>
      <c r="K122" s="131">
        <f t="shared" si="11"/>
        <v>0.38568057745512435</v>
      </c>
    </row>
    <row r="123" spans="1:11" ht="12.75">
      <c r="A123" s="217">
        <f t="shared" si="8"/>
        <v>122</v>
      </c>
      <c r="B123" s="170" t="s">
        <v>128</v>
      </c>
      <c r="C123" s="171" t="s">
        <v>73</v>
      </c>
      <c r="D123" s="342">
        <v>1768</v>
      </c>
      <c r="E123" s="176">
        <v>37439.58702428241</v>
      </c>
      <c r="F123" s="177">
        <v>1771</v>
      </c>
      <c r="G123" s="176">
        <v>37439.796606840275</v>
      </c>
      <c r="H123" s="343">
        <f t="shared" si="10"/>
        <v>0.2794411177314815</v>
      </c>
      <c r="I123" s="172">
        <f t="shared" si="6"/>
        <v>6.706586825555556</v>
      </c>
      <c r="J123" s="173">
        <f t="shared" si="7"/>
        <v>402.39520953333334</v>
      </c>
      <c r="K123" s="174">
        <f t="shared" si="11"/>
        <v>0.3865823345117237</v>
      </c>
    </row>
    <row r="124" spans="1:11" ht="13.5" thickBot="1">
      <c r="A124" s="209">
        <f t="shared" si="8"/>
        <v>123</v>
      </c>
      <c r="B124" s="118" t="s">
        <v>63</v>
      </c>
      <c r="C124" s="24" t="s">
        <v>63</v>
      </c>
      <c r="D124" s="58">
        <v>1772</v>
      </c>
      <c r="E124" s="176">
        <v>37439.86646681713</v>
      </c>
      <c r="F124" s="177">
        <v>1774</v>
      </c>
      <c r="G124" s="176">
        <v>37440.00618524306</v>
      </c>
      <c r="H124" s="7">
        <f t="shared" si="10"/>
        <v>0.2095808382986111</v>
      </c>
      <c r="I124" s="8">
        <f t="shared" si="6"/>
        <v>5.029940119166667</v>
      </c>
      <c r="J124" s="9">
        <f t="shared" si="7"/>
        <v>301.79640715</v>
      </c>
      <c r="K124" s="132">
        <f t="shared" si="11"/>
        <v>0.3872586417156464</v>
      </c>
    </row>
    <row r="125" spans="1:11" ht="13.5" thickBot="1">
      <c r="A125" s="209">
        <f t="shared" si="8"/>
        <v>124</v>
      </c>
      <c r="B125" s="118" t="s">
        <v>133</v>
      </c>
      <c r="C125" s="24" t="s">
        <v>86</v>
      </c>
      <c r="D125" s="58">
        <v>1775</v>
      </c>
      <c r="E125" s="49">
        <v>37440.076044594905</v>
      </c>
      <c r="F125" s="64">
        <v>1779</v>
      </c>
      <c r="G125" s="49">
        <v>37440.35548622685</v>
      </c>
      <c r="H125" s="7">
        <f>(F125+1-D125)*6035.928143/86400</f>
        <v>0.3493013971643519</v>
      </c>
      <c r="I125" s="8">
        <f t="shared" si="6"/>
        <v>8.383233531944445</v>
      </c>
      <c r="J125" s="9">
        <f t="shared" si="7"/>
        <v>502.9940119166667</v>
      </c>
      <c r="K125" s="132">
        <f t="shared" si="11"/>
        <v>0.3883858321538637</v>
      </c>
    </row>
    <row r="126" spans="1:11" ht="12.75">
      <c r="A126" s="218">
        <f t="shared" si="8"/>
        <v>125</v>
      </c>
      <c r="B126" s="112" t="s">
        <v>64</v>
      </c>
      <c r="C126" s="324"/>
      <c r="D126" s="79">
        <v>1780</v>
      </c>
      <c r="E126" s="48">
        <v>37440.42534576389</v>
      </c>
      <c r="F126" s="79">
        <v>1786</v>
      </c>
      <c r="G126" s="48">
        <v>37440.84450693287</v>
      </c>
      <c r="H126" s="81">
        <f t="shared" si="10"/>
        <v>0.48902195603009263</v>
      </c>
      <c r="I126" s="82">
        <f>H126*24</f>
        <v>11.736526944722224</v>
      </c>
      <c r="J126" s="83">
        <f>I126*60</f>
        <v>704.1916166833335</v>
      </c>
      <c r="K126" s="135">
        <f t="shared" si="11"/>
        <v>0.3899638966011411</v>
      </c>
    </row>
    <row r="127" spans="1:11" ht="12.75">
      <c r="A127" s="219">
        <f t="shared" si="8"/>
        <v>126</v>
      </c>
      <c r="B127" s="116" t="s">
        <v>65</v>
      </c>
      <c r="C127" s="77"/>
      <c r="D127" s="55">
        <v>1787</v>
      </c>
      <c r="E127" s="48">
        <v>37440.91436630787</v>
      </c>
      <c r="F127" s="55">
        <v>1815</v>
      </c>
      <c r="G127" s="48">
        <v>37442.870446319444</v>
      </c>
      <c r="H127" s="1">
        <f t="shared" si="10"/>
        <v>2.0259481035532407</v>
      </c>
      <c r="I127" s="2">
        <f>H127*24</f>
        <v>48.62275448527778</v>
      </c>
      <c r="J127" s="3">
        <f>I127*60</f>
        <v>2917.3652691166667</v>
      </c>
      <c r="K127" s="128">
        <f t="shared" si="11"/>
        <v>0.396501580750109</v>
      </c>
    </row>
    <row r="128" spans="1:11" ht="13.5" thickBot="1">
      <c r="A128" s="220">
        <f t="shared" si="8"/>
        <v>127</v>
      </c>
      <c r="B128" s="175" t="s">
        <v>66</v>
      </c>
      <c r="C128" s="225"/>
      <c r="D128" s="84">
        <v>1816</v>
      </c>
      <c r="E128" s="48">
        <v>37442.94030543981</v>
      </c>
      <c r="F128" s="84">
        <v>1881</v>
      </c>
      <c r="G128" s="48">
        <v>37447.48123679398</v>
      </c>
      <c r="H128" s="86">
        <f t="shared" si="10"/>
        <v>4.610778442569444</v>
      </c>
      <c r="I128" s="87">
        <f>H128*24</f>
        <v>110.65868262166666</v>
      </c>
      <c r="J128" s="88">
        <f>I128*60</f>
        <v>6639.520957299999</v>
      </c>
      <c r="K128" s="136">
        <f t="shared" si="11"/>
        <v>0.41138055096975296</v>
      </c>
    </row>
    <row r="129" spans="1:11" ht="13.5" thickBot="1">
      <c r="A129" s="203">
        <f t="shared" si="8"/>
        <v>128</v>
      </c>
      <c r="B129" s="307" t="s">
        <v>134</v>
      </c>
      <c r="C129" s="99" t="s">
        <v>134</v>
      </c>
      <c r="D129" s="100">
        <v>1817</v>
      </c>
      <c r="E129" s="179">
        <v>37443.01016460648</v>
      </c>
      <c r="F129" s="178">
        <v>1881</v>
      </c>
      <c r="G129" s="179">
        <v>37447.48123679398</v>
      </c>
      <c r="H129" s="331">
        <f t="shared" si="10"/>
        <v>4.540918163136574</v>
      </c>
      <c r="I129" s="102">
        <f>H129*24</f>
        <v>108.98203591527778</v>
      </c>
      <c r="J129" s="103">
        <f>I129*60</f>
        <v>6538.922154916667</v>
      </c>
      <c r="K129" s="139">
        <f t="shared" si="11"/>
        <v>0.41138055096975296</v>
      </c>
    </row>
    <row r="130" spans="1:11" ht="13.5" thickBot="1">
      <c r="A130" s="209">
        <f t="shared" si="8"/>
        <v>129</v>
      </c>
      <c r="B130" s="118" t="s">
        <v>135</v>
      </c>
      <c r="C130" s="24" t="s">
        <v>67</v>
      </c>
      <c r="D130" s="58">
        <v>1882</v>
      </c>
      <c r="E130" s="49">
        <v>37447.5510966088</v>
      </c>
      <c r="F130" s="64">
        <v>1883</v>
      </c>
      <c r="G130" s="49">
        <v>37447.62095711806</v>
      </c>
      <c r="H130" s="7">
        <f t="shared" si="10"/>
        <v>0.13972055886574075</v>
      </c>
      <c r="I130" s="8">
        <f t="shared" si="6"/>
        <v>3.353293412777778</v>
      </c>
      <c r="J130" s="9">
        <f t="shared" si="7"/>
        <v>201.19760476666667</v>
      </c>
      <c r="K130" s="132">
        <f t="shared" si="11"/>
        <v>0.41183142692096153</v>
      </c>
    </row>
    <row r="131" spans="1:11" ht="13.5" thickBot="1">
      <c r="A131" s="221">
        <f t="shared" si="8"/>
        <v>130</v>
      </c>
      <c r="B131" s="152" t="s">
        <v>137</v>
      </c>
      <c r="C131" s="153" t="s">
        <v>142</v>
      </c>
      <c r="D131" s="344">
        <v>1884</v>
      </c>
      <c r="E131" s="185">
        <v>37447.69081851852</v>
      </c>
      <c r="F131" s="151">
        <v>1974</v>
      </c>
      <c r="G131" s="185">
        <v>37453.978258333336</v>
      </c>
      <c r="H131" s="180">
        <f t="shared" si="10"/>
        <v>6.3572854283912035</v>
      </c>
      <c r="I131" s="181">
        <f>H131*24</f>
        <v>152.57485028138888</v>
      </c>
      <c r="J131" s="182">
        <f>I131*60</f>
        <v>9154.491016883332</v>
      </c>
      <c r="K131" s="183">
        <f t="shared" si="11"/>
        <v>0.43234636811852745</v>
      </c>
    </row>
    <row r="132" spans="1:11" ht="13.5" thickBot="1">
      <c r="A132" s="202">
        <f aca="true" t="shared" si="12" ref="A132:A195">A131+1</f>
        <v>131</v>
      </c>
      <c r="B132" s="152" t="s">
        <v>143</v>
      </c>
      <c r="C132" s="225"/>
      <c r="D132" s="84">
        <v>1912</v>
      </c>
      <c r="E132" s="85">
        <v>37449.64691099537</v>
      </c>
      <c r="F132" s="84">
        <v>1912</v>
      </c>
      <c r="G132" s="85">
        <v>37449.64691099537</v>
      </c>
      <c r="H132" s="86">
        <f>(F132+1-D132)*6035.928143/86400</f>
        <v>0.06986027943287038</v>
      </c>
      <c r="I132" s="87">
        <f>H132*24</f>
        <v>1.676646706388889</v>
      </c>
      <c r="J132" s="88">
        <f>I132*60</f>
        <v>100.59880238333334</v>
      </c>
      <c r="K132" s="136">
        <f t="shared" si="11"/>
        <v>0.41836915783138495</v>
      </c>
    </row>
    <row r="133" spans="1:11" ht="13.5" thickBot="1">
      <c r="A133" s="202">
        <f t="shared" si="12"/>
        <v>132</v>
      </c>
      <c r="B133" s="152" t="s">
        <v>144</v>
      </c>
      <c r="C133" s="225"/>
      <c r="D133" s="84">
        <v>1951</v>
      </c>
      <c r="E133" s="85">
        <v>37452.37146934028</v>
      </c>
      <c r="F133" s="84">
        <v>1979</v>
      </c>
      <c r="G133" s="85">
        <v>37454.327561238424</v>
      </c>
      <c r="H133" s="86">
        <f>(F133+1-D133)*6035.928143/86400</f>
        <v>2.0259481035532407</v>
      </c>
      <c r="I133" s="87">
        <f>H133*24</f>
        <v>48.62275448527778</v>
      </c>
      <c r="J133" s="88">
        <f>I133*60</f>
        <v>2917.3652691166667</v>
      </c>
      <c r="K133" s="136">
        <f aca="true" t="shared" si="13" ref="K133:K164">(G133-SodapFirstDay)/(MAX(G$1:G$65536)-SodapFirstDay)</f>
        <v>0.4334735647567479</v>
      </c>
    </row>
    <row r="134" spans="1:11" ht="12.75">
      <c r="A134" s="90">
        <f t="shared" si="12"/>
        <v>133</v>
      </c>
      <c r="B134" s="113" t="s">
        <v>146</v>
      </c>
      <c r="C134" s="89"/>
      <c r="D134" s="91">
        <v>1952</v>
      </c>
      <c r="E134" s="333">
        <v>37452.44132922454</v>
      </c>
      <c r="F134" s="91">
        <v>1965</v>
      </c>
      <c r="G134" s="333">
        <v>37453.34951540509</v>
      </c>
      <c r="H134" s="327">
        <f>(F134+1-D134)*6035.928143/86400</f>
        <v>0.9780439120601853</v>
      </c>
      <c r="I134" s="92">
        <f aca="true" t="shared" si="14" ref="I134:I197">H134*24</f>
        <v>23.473053889444447</v>
      </c>
      <c r="J134" s="93">
        <f aca="true" t="shared" si="15" ref="J134:J197">I134*60</f>
        <v>1408.383233366667</v>
      </c>
      <c r="K134" s="137">
        <f t="shared" si="13"/>
        <v>0.4303174215947498</v>
      </c>
    </row>
    <row r="135" spans="1:11" ht="13.5" thickBot="1">
      <c r="A135" s="95">
        <f t="shared" si="12"/>
        <v>134</v>
      </c>
      <c r="B135" s="114" t="s">
        <v>147</v>
      </c>
      <c r="C135" s="94"/>
      <c r="D135" s="96">
        <v>1966</v>
      </c>
      <c r="E135" s="334">
        <v>37453.41937538194</v>
      </c>
      <c r="F135" s="96">
        <v>1969</v>
      </c>
      <c r="G135" s="334">
        <v>37453.62895533565</v>
      </c>
      <c r="H135" s="330">
        <f>(F135+1-D135)*6035.928143/86400</f>
        <v>0.2794411177314815</v>
      </c>
      <c r="I135" s="97">
        <f t="shared" si="14"/>
        <v>6.706586825555556</v>
      </c>
      <c r="J135" s="98">
        <f t="shared" si="15"/>
        <v>402.39520953333334</v>
      </c>
      <c r="K135" s="138">
        <f t="shared" si="13"/>
        <v>0.4312191711814842</v>
      </c>
    </row>
    <row r="136" spans="1:11" ht="13.5" thickBot="1">
      <c r="A136" s="220">
        <f t="shared" si="12"/>
        <v>135</v>
      </c>
      <c r="B136" s="175" t="s">
        <v>145</v>
      </c>
      <c r="C136" s="153"/>
      <c r="D136" s="84">
        <v>1975</v>
      </c>
      <c r="E136" s="40">
        <v>37454.048117997685</v>
      </c>
      <c r="F136" s="151">
        <v>1988</v>
      </c>
      <c r="G136" s="185">
        <v>37454.956304085645</v>
      </c>
      <c r="H136" s="86">
        <f t="shared" si="10"/>
        <v>0.9780439120601853</v>
      </c>
      <c r="I136" s="87">
        <f>H136*24</f>
        <v>23.473053889444447</v>
      </c>
      <c r="J136" s="88">
        <f>I136*60</f>
        <v>1408.383233366667</v>
      </c>
      <c r="K136" s="136">
        <f t="shared" si="13"/>
        <v>0.43550251101905857</v>
      </c>
    </row>
    <row r="137" spans="1:11" ht="13.5" thickBot="1">
      <c r="A137" s="209">
        <f t="shared" si="12"/>
        <v>136</v>
      </c>
      <c r="B137" s="118" t="s">
        <v>136</v>
      </c>
      <c r="C137" s="222"/>
      <c r="D137" s="58">
        <v>1989</v>
      </c>
      <c r="E137" s="49">
        <v>37455.02616368056</v>
      </c>
      <c r="F137" s="59">
        <v>2006</v>
      </c>
      <c r="G137" s="49">
        <v>37456.213790775466</v>
      </c>
      <c r="H137" s="7">
        <f>(F137+1-D137)*6035.928143/86400</f>
        <v>1.2574850297916667</v>
      </c>
      <c r="I137" s="8">
        <f t="shared" si="14"/>
        <v>30.179640714999998</v>
      </c>
      <c r="J137" s="9">
        <f t="shared" si="15"/>
        <v>1810.7784428999998</v>
      </c>
      <c r="K137" s="132">
        <f t="shared" si="13"/>
        <v>0.4395604067557605</v>
      </c>
    </row>
    <row r="138" spans="1:11" ht="13.5" thickBot="1">
      <c r="A138" s="223">
        <f t="shared" si="12"/>
        <v>137</v>
      </c>
      <c r="B138" s="121" t="s">
        <v>115</v>
      </c>
      <c r="C138" s="224"/>
      <c r="D138" s="345">
        <v>2007</v>
      </c>
      <c r="E138" s="184">
        <v>37456.28365181713</v>
      </c>
      <c r="F138" s="151">
        <v>2098</v>
      </c>
      <c r="G138" s="184">
        <v>37462.640932870374</v>
      </c>
      <c r="H138" s="346">
        <f t="shared" si="10"/>
        <v>6.427145707824074</v>
      </c>
      <c r="I138" s="19">
        <f>H138*24</f>
        <v>154.25149698777778</v>
      </c>
      <c r="J138" s="20">
        <f>I138*60</f>
        <v>9255.089819266666</v>
      </c>
      <c r="K138" s="143">
        <f t="shared" si="13"/>
        <v>0.46030072370481134</v>
      </c>
    </row>
    <row r="139" spans="1:11" ht="13.5" thickBot="1">
      <c r="A139" s="186">
        <f t="shared" si="12"/>
        <v>138</v>
      </c>
      <c r="B139" s="175" t="s">
        <v>150</v>
      </c>
      <c r="C139" s="225"/>
      <c r="D139" s="84">
        <v>2099</v>
      </c>
      <c r="E139" s="187">
        <v>37462.71079414352</v>
      </c>
      <c r="F139" s="151">
        <v>2203</v>
      </c>
      <c r="G139" s="187">
        <v>37469.97624222222</v>
      </c>
      <c r="H139" s="86">
        <f t="shared" si="10"/>
        <v>7.335329340451389</v>
      </c>
      <c r="I139" s="87">
        <f t="shared" si="14"/>
        <v>176.04790417083333</v>
      </c>
      <c r="J139" s="88">
        <f t="shared" si="15"/>
        <v>10562.87425025</v>
      </c>
      <c r="K139" s="136">
        <f t="shared" si="13"/>
        <v>0.4839716864173271</v>
      </c>
    </row>
    <row r="140" spans="1:11" ht="13.5" thickBot="1">
      <c r="A140" s="226">
        <f t="shared" si="12"/>
        <v>139</v>
      </c>
      <c r="B140" s="308" t="s">
        <v>148</v>
      </c>
      <c r="C140" s="188"/>
      <c r="D140" s="347">
        <v>2204</v>
      </c>
      <c r="E140" s="189">
        <v>37470.046101458334</v>
      </c>
      <c r="F140" s="151">
        <v>2633</v>
      </c>
      <c r="G140" s="189">
        <v>37500.0161372338</v>
      </c>
      <c r="H140" s="348">
        <f t="shared" si="10"/>
        <v>30.03992015613426</v>
      </c>
      <c r="I140" s="190">
        <f t="shared" si="14"/>
        <v>720.9580837472223</v>
      </c>
      <c r="J140" s="191">
        <f t="shared" si="15"/>
        <v>43257.48502483334</v>
      </c>
      <c r="K140" s="192">
        <f t="shared" si="13"/>
        <v>0.5809100976825671</v>
      </c>
    </row>
    <row r="141" spans="1:11" ht="13.5" thickBot="1">
      <c r="A141" s="202">
        <f t="shared" si="12"/>
        <v>140</v>
      </c>
      <c r="B141" s="152" t="s">
        <v>151</v>
      </c>
      <c r="C141" s="225"/>
      <c r="D141" s="84">
        <v>2208</v>
      </c>
      <c r="E141" s="85">
        <v>37470.325542962964</v>
      </c>
      <c r="F141" s="84">
        <v>2208</v>
      </c>
      <c r="G141" s="85">
        <v>37470.325542962964</v>
      </c>
      <c r="H141" s="86">
        <f t="shared" si="10"/>
        <v>0.06986027943287038</v>
      </c>
      <c r="I141" s="87">
        <f>H141*24</f>
        <v>1.676646706388889</v>
      </c>
      <c r="J141" s="88">
        <f>I141*60</f>
        <v>100.59880238333334</v>
      </c>
      <c r="K141" s="136">
        <f t="shared" si="13"/>
        <v>0.48509887607123736</v>
      </c>
    </row>
    <row r="142" spans="1:11" ht="13.5" thickBot="1">
      <c r="A142" s="202">
        <f t="shared" si="12"/>
        <v>141</v>
      </c>
      <c r="B142" s="152" t="s">
        <v>152</v>
      </c>
      <c r="C142" s="225"/>
      <c r="D142" s="84">
        <v>2468</v>
      </c>
      <c r="E142" s="85">
        <v>37488.48921346065</v>
      </c>
      <c r="F142" s="84">
        <v>2468</v>
      </c>
      <c r="G142" s="85">
        <v>37488.48921346065</v>
      </c>
      <c r="H142" s="86">
        <f t="shared" si="10"/>
        <v>0.06986027943287038</v>
      </c>
      <c r="I142" s="87">
        <f>H142*24</f>
        <v>1.676646706388889</v>
      </c>
      <c r="J142" s="88">
        <f>I142*60</f>
        <v>100.59880238333334</v>
      </c>
      <c r="K142" s="136">
        <f t="shared" si="13"/>
        <v>0.5437128412702578</v>
      </c>
    </row>
    <row r="143" spans="1:11" ht="12.75">
      <c r="A143" s="90">
        <f t="shared" si="12"/>
        <v>142</v>
      </c>
      <c r="B143" s="113" t="s">
        <v>149</v>
      </c>
      <c r="C143" s="89"/>
      <c r="D143" s="91">
        <v>2586</v>
      </c>
      <c r="E143" s="333">
        <v>37496.73269991898</v>
      </c>
      <c r="F143" s="91">
        <v>2595</v>
      </c>
      <c r="G143" s="333">
        <v>37497.361443657406</v>
      </c>
      <c r="H143" s="327">
        <f t="shared" si="10"/>
        <v>0.6986027943287038</v>
      </c>
      <c r="I143" s="92">
        <f>H143*24</f>
        <v>16.76646706388889</v>
      </c>
      <c r="J143" s="93">
        <f>I143*60</f>
        <v>1005.9880238333334</v>
      </c>
      <c r="K143" s="137">
        <f t="shared" si="13"/>
        <v>0.5723434306688446</v>
      </c>
    </row>
    <row r="144" spans="1:11" ht="13.5" thickBot="1">
      <c r="A144" s="95">
        <f t="shared" si="12"/>
        <v>143</v>
      </c>
      <c r="B144" s="114" t="s">
        <v>153</v>
      </c>
      <c r="C144" s="94"/>
      <c r="D144" s="96">
        <v>2596</v>
      </c>
      <c r="E144" s="334">
        <v>37497.43130358796</v>
      </c>
      <c r="F144" s="96">
        <v>2596</v>
      </c>
      <c r="G144" s="334">
        <v>37497.43130358796</v>
      </c>
      <c r="H144" s="330">
        <f t="shared" si="10"/>
        <v>0.06986027943287038</v>
      </c>
      <c r="I144" s="97">
        <f>H144*24</f>
        <v>1.676646706388889</v>
      </c>
      <c r="J144" s="98">
        <f>I144*60</f>
        <v>100.59880238333334</v>
      </c>
      <c r="K144" s="138">
        <f t="shared" si="13"/>
        <v>0.5725688678974507</v>
      </c>
    </row>
    <row r="145" spans="1:11" ht="13.5" thickBot="1">
      <c r="A145" s="207">
        <f t="shared" si="12"/>
        <v>144</v>
      </c>
      <c r="B145" s="12" t="s">
        <v>155</v>
      </c>
      <c r="C145" s="22"/>
      <c r="D145" s="56">
        <v>2634</v>
      </c>
      <c r="E145" s="50">
        <v>37500.08599697916</v>
      </c>
      <c r="F145" s="59">
        <v>2647</v>
      </c>
      <c r="G145" s="50">
        <v>37500.99418230324</v>
      </c>
      <c r="H145" s="13">
        <f t="shared" si="10"/>
        <v>0.9780439120601853</v>
      </c>
      <c r="I145" s="14">
        <f t="shared" si="14"/>
        <v>23.473053889444447</v>
      </c>
      <c r="J145" s="15">
        <f t="shared" si="15"/>
        <v>1408.383233366667</v>
      </c>
      <c r="K145" s="130">
        <f t="shared" si="13"/>
        <v>0.5840662383795062</v>
      </c>
    </row>
    <row r="146" spans="1:11" ht="13.5" thickBot="1">
      <c r="A146" s="227">
        <f t="shared" si="12"/>
        <v>145</v>
      </c>
      <c r="B146" s="309" t="s">
        <v>156</v>
      </c>
      <c r="C146" s="228"/>
      <c r="D146" s="290">
        <v>2648</v>
      </c>
      <c r="E146" s="50">
        <v>37501.06404193287</v>
      </c>
      <c r="F146" s="59">
        <v>2661</v>
      </c>
      <c r="G146" s="50">
        <v>37501.97222697917</v>
      </c>
      <c r="H146" s="349">
        <f t="shared" si="10"/>
        <v>0.9780439120601853</v>
      </c>
      <c r="I146" s="229">
        <f>H146*24</f>
        <v>23.473053889444447</v>
      </c>
      <c r="J146" s="230">
        <f>I146*60</f>
        <v>1408.383233366667</v>
      </c>
      <c r="K146" s="231">
        <f t="shared" si="13"/>
        <v>0.5872223778065601</v>
      </c>
    </row>
    <row r="147" spans="1:11" ht="13.5" thickBot="1">
      <c r="A147" s="232">
        <f t="shared" si="12"/>
        <v>146</v>
      </c>
      <c r="B147" s="310" t="s">
        <v>148</v>
      </c>
      <c r="C147" s="233"/>
      <c r="D147" s="234">
        <v>2662</v>
      </c>
      <c r="E147" s="189">
        <v>37502.04208652778</v>
      </c>
      <c r="F147" s="234">
        <v>2775</v>
      </c>
      <c r="G147" s="189">
        <v>37509.936281967595</v>
      </c>
      <c r="H147" s="350">
        <f aca="true" t="shared" si="16" ref="H147:H197">(F147+1-D147)*6035.928143/86400</f>
        <v>7.964071855347223</v>
      </c>
      <c r="I147" s="235">
        <f t="shared" si="14"/>
        <v>191.13772452833337</v>
      </c>
      <c r="J147" s="236">
        <f t="shared" si="15"/>
        <v>11468.263471700002</v>
      </c>
      <c r="K147" s="237">
        <f t="shared" si="13"/>
        <v>0.6129222957826272</v>
      </c>
    </row>
    <row r="148" spans="1:11" ht="13.5" thickBot="1">
      <c r="A148" s="202">
        <f t="shared" si="12"/>
        <v>147</v>
      </c>
      <c r="B148" s="152" t="s">
        <v>154</v>
      </c>
      <c r="C148" s="225"/>
      <c r="D148" s="84">
        <v>2667</v>
      </c>
      <c r="E148" s="85">
        <v>37502.39138925926</v>
      </c>
      <c r="F148" s="84">
        <v>2667</v>
      </c>
      <c r="G148" s="85">
        <v>37502.39138925926</v>
      </c>
      <c r="H148" s="86">
        <f>(F148+1-D148)*6035.928143/86400</f>
        <v>0.06986027943287038</v>
      </c>
      <c r="I148" s="87">
        <f>H148*24</f>
        <v>1.676646706388889</v>
      </c>
      <c r="J148" s="88">
        <f>I148*60</f>
        <v>100.59880238333334</v>
      </c>
      <c r="K148" s="136">
        <f t="shared" si="13"/>
        <v>0.5885750098806378</v>
      </c>
    </row>
    <row r="149" spans="1:11" ht="13.5" thickBot="1">
      <c r="A149" s="238">
        <f t="shared" si="12"/>
        <v>148</v>
      </c>
      <c r="B149" s="311" t="s">
        <v>157</v>
      </c>
      <c r="C149" s="239"/>
      <c r="D149" s="240">
        <v>2737</v>
      </c>
      <c r="E149" s="241">
        <v>37507.28160105324</v>
      </c>
      <c r="F149" s="240">
        <v>2781</v>
      </c>
      <c r="G149" s="241">
        <v>37510.35544195602</v>
      </c>
      <c r="H149" s="351">
        <f t="shared" si="16"/>
        <v>3.1437125744791667</v>
      </c>
      <c r="I149" s="242">
        <f t="shared" si="14"/>
        <v>75.4491017875</v>
      </c>
      <c r="J149" s="243">
        <f t="shared" si="15"/>
        <v>4526.94610725</v>
      </c>
      <c r="K149" s="244">
        <f t="shared" si="13"/>
        <v>0.6142749204615046</v>
      </c>
    </row>
    <row r="150" spans="1:11" ht="13.5" thickBot="1">
      <c r="A150" s="232">
        <f t="shared" si="12"/>
        <v>149</v>
      </c>
      <c r="B150" s="310" t="s">
        <v>148</v>
      </c>
      <c r="C150" s="233"/>
      <c r="D150" s="234">
        <v>2782</v>
      </c>
      <c r="E150" s="189">
        <v>37510.42530145833</v>
      </c>
      <c r="F150" s="234">
        <v>2818</v>
      </c>
      <c r="G150" s="189">
        <v>37512.94025864583</v>
      </c>
      <c r="H150" s="350">
        <f t="shared" si="16"/>
        <v>2.5848303390162037</v>
      </c>
      <c r="I150" s="235">
        <f t="shared" si="14"/>
        <v>62.03592813638889</v>
      </c>
      <c r="J150" s="236">
        <f t="shared" si="15"/>
        <v>3722.1556881833335</v>
      </c>
      <c r="K150" s="237">
        <f t="shared" si="13"/>
        <v>0.6226160955297223</v>
      </c>
    </row>
    <row r="151" spans="1:11" ht="13.5" thickBot="1">
      <c r="A151" s="208">
        <f t="shared" si="12"/>
        <v>150</v>
      </c>
      <c r="B151" s="117" t="s">
        <v>158</v>
      </c>
      <c r="C151" s="23"/>
      <c r="D151" s="57">
        <v>2819</v>
      </c>
      <c r="E151" s="46">
        <v>37513.010117708334</v>
      </c>
      <c r="F151" s="59">
        <v>2832</v>
      </c>
      <c r="G151" s="46">
        <v>37513.91829662037</v>
      </c>
      <c r="H151" s="4">
        <f t="shared" si="16"/>
        <v>0.9780439120601853</v>
      </c>
      <c r="I151" s="5">
        <f>H151*24</f>
        <v>23.473053889444447</v>
      </c>
      <c r="J151" s="6">
        <f>I151*60</f>
        <v>1408.383233366667</v>
      </c>
      <c r="K151" s="131">
        <f t="shared" si="13"/>
        <v>0.6257722133314884</v>
      </c>
    </row>
    <row r="152" spans="1:11" ht="12.75">
      <c r="A152" s="245">
        <f t="shared" si="12"/>
        <v>151</v>
      </c>
      <c r="B152" s="312" t="s">
        <v>148</v>
      </c>
      <c r="C152" s="246"/>
      <c r="D152" s="247">
        <v>2833</v>
      </c>
      <c r="E152" s="248">
        <v>37513.98815570602</v>
      </c>
      <c r="F152" s="247">
        <v>2947</v>
      </c>
      <c r="G152" s="248">
        <v>37521.95227983796</v>
      </c>
      <c r="H152" s="352">
        <f t="shared" si="16"/>
        <v>8.033932134780093</v>
      </c>
      <c r="I152" s="249">
        <f t="shared" si="14"/>
        <v>192.81437123472222</v>
      </c>
      <c r="J152" s="250">
        <f t="shared" si="15"/>
        <v>11568.862274083333</v>
      </c>
      <c r="K152" s="251">
        <f t="shared" si="13"/>
        <v>0.6516977889350146</v>
      </c>
    </row>
    <row r="153" spans="1:11" ht="12.75">
      <c r="A153" s="252">
        <f t="shared" si="12"/>
        <v>152</v>
      </c>
      <c r="B153" s="313" t="s">
        <v>159</v>
      </c>
      <c r="C153" s="253"/>
      <c r="D153" s="254">
        <v>2948</v>
      </c>
      <c r="E153" s="255">
        <v>37522.02213921296</v>
      </c>
      <c r="F153" s="254">
        <v>2976</v>
      </c>
      <c r="G153" s="255">
        <v>37523.97822358796</v>
      </c>
      <c r="H153" s="353">
        <f t="shared" si="16"/>
        <v>2.0259481035532407</v>
      </c>
      <c r="I153" s="256">
        <f t="shared" si="14"/>
        <v>48.62275448527778</v>
      </c>
      <c r="J153" s="257">
        <f t="shared" si="15"/>
        <v>2917.3652691166667</v>
      </c>
      <c r="K153" s="258">
        <f t="shared" si="13"/>
        <v>0.6582354871647171</v>
      </c>
    </row>
    <row r="154" spans="1:11" ht="13.5" thickBot="1">
      <c r="A154" s="259">
        <f t="shared" si="12"/>
        <v>153</v>
      </c>
      <c r="B154" s="314" t="s">
        <v>148</v>
      </c>
      <c r="C154" s="260"/>
      <c r="D154" s="261">
        <v>2977</v>
      </c>
      <c r="E154" s="262">
        <v>37524.04808295139</v>
      </c>
      <c r="F154" s="261">
        <v>3032</v>
      </c>
      <c r="G154" s="262">
        <v>37527.89041115741</v>
      </c>
      <c r="H154" s="354">
        <f t="shared" si="16"/>
        <v>3.912175648240741</v>
      </c>
      <c r="I154" s="263">
        <f t="shared" si="14"/>
        <v>93.89221555777779</v>
      </c>
      <c r="J154" s="264">
        <f t="shared" si="15"/>
        <v>5633.532933466668</v>
      </c>
      <c r="K154" s="265">
        <f t="shared" si="13"/>
        <v>0.6708600734826012</v>
      </c>
    </row>
    <row r="155" spans="1:11" ht="13.5" thickBot="1">
      <c r="A155" s="207">
        <f t="shared" si="12"/>
        <v>154</v>
      </c>
      <c r="B155" s="12" t="s">
        <v>160</v>
      </c>
      <c r="C155" s="22"/>
      <c r="D155" s="56">
        <v>3033</v>
      </c>
      <c r="E155" s="46">
        <v>37527.96027106482</v>
      </c>
      <c r="F155" s="59">
        <v>3034</v>
      </c>
      <c r="G155" s="46">
        <v>37528.03013099537</v>
      </c>
      <c r="H155" s="13">
        <f t="shared" si="16"/>
        <v>0.13972055886574075</v>
      </c>
      <c r="I155" s="14">
        <f t="shared" si="14"/>
        <v>3.353293412777778</v>
      </c>
      <c r="J155" s="15">
        <f t="shared" si="15"/>
        <v>201.19760476666667</v>
      </c>
      <c r="K155" s="130">
        <f t="shared" si="13"/>
        <v>0.6713109478651254</v>
      </c>
    </row>
    <row r="156" spans="1:11" ht="13.5" thickBot="1">
      <c r="A156" s="232">
        <f t="shared" si="12"/>
        <v>155</v>
      </c>
      <c r="B156" s="310" t="s">
        <v>148</v>
      </c>
      <c r="C156" s="233"/>
      <c r="D156" s="234">
        <v>3035</v>
      </c>
      <c r="E156" s="189">
        <v>37528.09999121528</v>
      </c>
      <c r="F156" s="234">
        <v>3047</v>
      </c>
      <c r="G156" s="189">
        <v>37528.93832120371</v>
      </c>
      <c r="H156" s="350">
        <f t="shared" si="16"/>
        <v>0.9081836326273147</v>
      </c>
      <c r="I156" s="235">
        <f t="shared" si="14"/>
        <v>21.796407183055553</v>
      </c>
      <c r="J156" s="236">
        <f t="shared" si="15"/>
        <v>1307.784430983333</v>
      </c>
      <c r="K156" s="237">
        <f t="shared" si="13"/>
        <v>0.6742416676924967</v>
      </c>
    </row>
    <row r="157" spans="1:11" ht="13.5" thickBot="1">
      <c r="A157" s="207">
        <f t="shared" si="12"/>
        <v>156</v>
      </c>
      <c r="B157" s="12" t="s">
        <v>160</v>
      </c>
      <c r="C157" s="22"/>
      <c r="D157" s="56">
        <v>3048</v>
      </c>
      <c r="E157" s="46">
        <v>37529.00818111111</v>
      </c>
      <c r="F157" s="59">
        <v>3049</v>
      </c>
      <c r="G157" s="46">
        <v>37529.07804114583</v>
      </c>
      <c r="H157" s="13">
        <f t="shared" si="16"/>
        <v>0.13972055886574075</v>
      </c>
      <c r="I157" s="14">
        <f t="shared" si="14"/>
        <v>3.353293412777778</v>
      </c>
      <c r="J157" s="15">
        <f t="shared" si="15"/>
        <v>201.19760476666667</v>
      </c>
      <c r="K157" s="130">
        <f t="shared" si="13"/>
        <v>0.6746925424111523</v>
      </c>
    </row>
    <row r="158" spans="1:11" ht="13.5" thickBot="1">
      <c r="A158" s="232">
        <f t="shared" si="12"/>
        <v>157</v>
      </c>
      <c r="B158" s="310" t="s">
        <v>148</v>
      </c>
      <c r="C158" s="233"/>
      <c r="D158" s="234">
        <v>3050</v>
      </c>
      <c r="E158" s="189">
        <v>37529.147901840275</v>
      </c>
      <c r="F158" s="234">
        <v>3170</v>
      </c>
      <c r="G158" s="189">
        <v>37537.531169884256</v>
      </c>
      <c r="H158" s="350">
        <f t="shared" si="16"/>
        <v>8.453093811377315</v>
      </c>
      <c r="I158" s="235">
        <f t="shared" si="14"/>
        <v>202.87425147305555</v>
      </c>
      <c r="J158" s="236">
        <f t="shared" si="15"/>
        <v>12172.455088383333</v>
      </c>
      <c r="K158" s="237">
        <f t="shared" si="13"/>
        <v>0.701970696006812</v>
      </c>
    </row>
    <row r="159" spans="1:11" ht="13.5" thickBot="1">
      <c r="A159" s="202">
        <f t="shared" si="12"/>
        <v>158</v>
      </c>
      <c r="B159" s="152" t="s">
        <v>161</v>
      </c>
      <c r="C159" s="225"/>
      <c r="D159" s="84">
        <v>3171</v>
      </c>
      <c r="E159" s="85">
        <v>37537.60103010417</v>
      </c>
      <c r="F159" s="84">
        <v>3171</v>
      </c>
      <c r="G159" s="85">
        <v>37537.60103010417</v>
      </c>
      <c r="H159" s="86">
        <f t="shared" si="16"/>
        <v>0.06986027943287038</v>
      </c>
      <c r="I159" s="87">
        <f>H159*24</f>
        <v>1.676646706388889</v>
      </c>
      <c r="J159" s="88">
        <f>I159*60</f>
        <v>100.59880238333334</v>
      </c>
      <c r="K159" s="136">
        <f t="shared" si="13"/>
        <v>0.7021961341691716</v>
      </c>
    </row>
    <row r="160" spans="1:11" ht="13.5" thickBot="1">
      <c r="A160" s="232">
        <f t="shared" si="12"/>
        <v>159</v>
      </c>
      <c r="B160" s="310" t="s">
        <v>148</v>
      </c>
      <c r="C160" s="233"/>
      <c r="D160" s="234">
        <v>3172</v>
      </c>
      <c r="E160" s="189">
        <v>37537.67089127315</v>
      </c>
      <c r="F160" s="234">
        <v>3196</v>
      </c>
      <c r="G160" s="189">
        <v>37539.34752689815</v>
      </c>
      <c r="H160" s="350">
        <f>(F160+1-D160)*6035.928143/86400</f>
        <v>1.7465069858217592</v>
      </c>
      <c r="I160" s="235">
        <f t="shared" si="14"/>
        <v>41.91616765972222</v>
      </c>
      <c r="J160" s="236">
        <f t="shared" si="15"/>
        <v>2514.9700595833333</v>
      </c>
      <c r="K160" s="237">
        <f t="shared" si="13"/>
        <v>0.7078320601410546</v>
      </c>
    </row>
    <row r="161" spans="1:11" ht="13.5" thickBot="1">
      <c r="A161" s="202">
        <f t="shared" si="12"/>
        <v>160</v>
      </c>
      <c r="B161" s="152" t="s">
        <v>162</v>
      </c>
      <c r="C161" s="225"/>
      <c r="D161" s="84">
        <v>3197</v>
      </c>
      <c r="E161" s="85">
        <v>37539.417386643516</v>
      </c>
      <c r="F161" s="84">
        <v>3197</v>
      </c>
      <c r="G161" s="85">
        <v>37539.417386643516</v>
      </c>
      <c r="H161" s="86">
        <f t="shared" si="16"/>
        <v>0.06986027943287038</v>
      </c>
      <c r="I161" s="87">
        <f>H161*24</f>
        <v>1.676646706388889</v>
      </c>
      <c r="J161" s="88">
        <f>I161*60</f>
        <v>100.59880238333334</v>
      </c>
      <c r="K161" s="136">
        <f t="shared" si="13"/>
        <v>0.708057496772062</v>
      </c>
    </row>
    <row r="162" spans="1:11" ht="13.5" thickBot="1">
      <c r="A162" s="232">
        <f t="shared" si="12"/>
        <v>161</v>
      </c>
      <c r="B162" s="310" t="s">
        <v>148</v>
      </c>
      <c r="C162" s="233"/>
      <c r="D162" s="234">
        <v>3198</v>
      </c>
      <c r="E162" s="189">
        <v>37539.487246006945</v>
      </c>
      <c r="F162" s="234">
        <v>3398</v>
      </c>
      <c r="G162" s="189">
        <v>37553.459301319446</v>
      </c>
      <c r="H162" s="350">
        <f>(F162+1-D162)*6035.928143/86400</f>
        <v>14.041916166006944</v>
      </c>
      <c r="I162" s="235">
        <f t="shared" si="14"/>
        <v>337.00598798416667</v>
      </c>
      <c r="J162" s="236">
        <f t="shared" si="15"/>
        <v>20220.35927905</v>
      </c>
      <c r="K162" s="237">
        <f t="shared" si="13"/>
        <v>0.753370601204755</v>
      </c>
    </row>
    <row r="163" spans="1:11" ht="13.5" thickBot="1">
      <c r="A163" s="238">
        <f t="shared" si="12"/>
        <v>162</v>
      </c>
      <c r="B163" s="311" t="s">
        <v>163</v>
      </c>
      <c r="C163" s="239"/>
      <c r="D163" s="240">
        <v>3399</v>
      </c>
      <c r="E163" s="241">
        <v>37553.52916107639</v>
      </c>
      <c r="F163" s="240">
        <v>3399</v>
      </c>
      <c r="G163" s="241">
        <v>37553.52916107639</v>
      </c>
      <c r="H163" s="351">
        <f t="shared" si="16"/>
        <v>0.06986027943287038</v>
      </c>
      <c r="I163" s="242">
        <f t="shared" si="14"/>
        <v>1.676646706388889</v>
      </c>
      <c r="J163" s="243">
        <f t="shared" si="15"/>
        <v>100.59880238333334</v>
      </c>
      <c r="K163" s="244">
        <f t="shared" si="13"/>
        <v>0.7535960378731182</v>
      </c>
    </row>
    <row r="164" spans="1:11" ht="13.5" thickBot="1">
      <c r="A164" s="232">
        <f t="shared" si="12"/>
        <v>163</v>
      </c>
      <c r="B164" s="310" t="s">
        <v>148</v>
      </c>
      <c r="C164" s="233"/>
      <c r="D164" s="234">
        <v>3400</v>
      </c>
      <c r="E164" s="189">
        <v>37553.59902134259</v>
      </c>
      <c r="F164" s="234">
        <v>3745</v>
      </c>
      <c r="G164" s="189">
        <v>37577.7008208912</v>
      </c>
      <c r="H164" s="350">
        <f t="shared" si="16"/>
        <v>24.171656683773147</v>
      </c>
      <c r="I164" s="235">
        <f t="shared" si="14"/>
        <v>580.1197604105555</v>
      </c>
      <c r="J164" s="236">
        <f t="shared" si="15"/>
        <v>34807.185624633334</v>
      </c>
      <c r="K164" s="237">
        <f t="shared" si="13"/>
        <v>0.8315977186109725</v>
      </c>
    </row>
    <row r="165" spans="1:11" ht="13.5" thickBot="1">
      <c r="A165" s="266">
        <f t="shared" si="12"/>
        <v>164</v>
      </c>
      <c r="B165" s="152" t="s">
        <v>164</v>
      </c>
      <c r="C165" s="153"/>
      <c r="D165" s="151">
        <v>3746</v>
      </c>
      <c r="E165" s="187">
        <v>37577.77068026621</v>
      </c>
      <c r="F165" s="151">
        <v>3752</v>
      </c>
      <c r="G165" s="187">
        <v>37578.18984068287</v>
      </c>
      <c r="H165" s="355">
        <f>(F165+1-D165)*6035.928143/86400</f>
        <v>0.48902195603009263</v>
      </c>
      <c r="I165" s="267">
        <f t="shared" si="14"/>
        <v>11.736526944722224</v>
      </c>
      <c r="J165" s="268">
        <f t="shared" si="15"/>
        <v>704.1916166833335</v>
      </c>
      <c r="K165" s="269">
        <f aca="true" t="shared" si="17" ref="K165:K198">(G165-SodapFirstDay)/(MAX(G$1:G$65536)-SodapFirstDay)</f>
        <v>0.8331757801076363</v>
      </c>
    </row>
    <row r="166" spans="1:11" ht="13.5" thickBot="1">
      <c r="A166" s="238">
        <f t="shared" si="12"/>
        <v>165</v>
      </c>
      <c r="B166" s="311" t="s">
        <v>165</v>
      </c>
      <c r="C166" s="239"/>
      <c r="D166" s="240">
        <v>3753</v>
      </c>
      <c r="E166" s="241">
        <v>37578.25970185185</v>
      </c>
      <c r="F166" s="240">
        <v>3757</v>
      </c>
      <c r="G166" s="241">
        <v>37578.53914137732</v>
      </c>
      <c r="H166" s="351">
        <f t="shared" si="16"/>
        <v>0.3493013971643519</v>
      </c>
      <c r="I166" s="242">
        <f t="shared" si="14"/>
        <v>8.383233531944445</v>
      </c>
      <c r="J166" s="243">
        <f t="shared" si="15"/>
        <v>502.9940119166667</v>
      </c>
      <c r="K166" s="244">
        <f t="shared" si="17"/>
        <v>0.8343029696121469</v>
      </c>
    </row>
    <row r="167" spans="1:11" ht="13.5" thickBot="1">
      <c r="A167" s="266">
        <f t="shared" si="12"/>
        <v>166</v>
      </c>
      <c r="B167" s="152" t="s">
        <v>166</v>
      </c>
      <c r="C167" s="153"/>
      <c r="D167" s="151">
        <v>3758</v>
      </c>
      <c r="E167" s="187">
        <v>37578.60900150463</v>
      </c>
      <c r="F167" s="151">
        <v>3764</v>
      </c>
      <c r="G167" s="187">
        <v>37579.02816329861</v>
      </c>
      <c r="H167" s="355">
        <f>(F167+1-D167)*6035.928143/86400</f>
        <v>0.48902195603009263</v>
      </c>
      <c r="I167" s="267">
        <f>H167*24</f>
        <v>11.736526944722224</v>
      </c>
      <c r="J167" s="268">
        <f>I167*60</f>
        <v>704.1916166833335</v>
      </c>
      <c r="K167" s="269">
        <f t="shared" si="17"/>
        <v>0.835881037981077</v>
      </c>
    </row>
    <row r="168" spans="1:11" ht="13.5" thickBot="1">
      <c r="A168" s="270">
        <f t="shared" si="12"/>
        <v>167</v>
      </c>
      <c r="B168" s="315" t="s">
        <v>167</v>
      </c>
      <c r="C168" s="271"/>
      <c r="D168" s="272">
        <v>3765</v>
      </c>
      <c r="E168" s="273">
        <v>37579.09802300926</v>
      </c>
      <c r="F168" s="272">
        <v>3770</v>
      </c>
      <c r="G168" s="273">
        <v>37579.44732451389</v>
      </c>
      <c r="H168" s="356">
        <f>(F168+1-D168)*6035.928143/86400</f>
        <v>0.4191616765972222</v>
      </c>
      <c r="I168" s="274">
        <f t="shared" si="14"/>
        <v>10.059880238333333</v>
      </c>
      <c r="J168" s="275">
        <f t="shared" si="15"/>
        <v>603.5928143</v>
      </c>
      <c r="K168" s="276">
        <f t="shared" si="17"/>
        <v>0.8372336666190098</v>
      </c>
    </row>
    <row r="169" spans="1:11" ht="13.5" thickBot="1">
      <c r="A169" s="266">
        <f t="shared" si="12"/>
        <v>168</v>
      </c>
      <c r="B169" s="152" t="s">
        <v>168</v>
      </c>
      <c r="C169" s="153"/>
      <c r="D169" s="151">
        <v>3771</v>
      </c>
      <c r="E169" s="187">
        <v>37579.517183993055</v>
      </c>
      <c r="F169" s="151">
        <v>3788</v>
      </c>
      <c r="G169" s="187">
        <v>37580.70480842593</v>
      </c>
      <c r="H169" s="355">
        <f>(F169+1-D169)*6035.928143/86400</f>
        <v>1.2574850297916667</v>
      </c>
      <c r="I169" s="267">
        <f>H169*24</f>
        <v>30.179640714999998</v>
      </c>
      <c r="J169" s="268">
        <f>I169*60</f>
        <v>1810.7784428999998</v>
      </c>
      <c r="K169" s="269">
        <f t="shared" si="17"/>
        <v>0.8412915533918504</v>
      </c>
    </row>
    <row r="170" spans="1:11" ht="13.5" thickBot="1">
      <c r="A170" s="232">
        <f t="shared" si="12"/>
        <v>169</v>
      </c>
      <c r="B170" s="310" t="s">
        <v>148</v>
      </c>
      <c r="C170" s="233"/>
      <c r="D170" s="234">
        <v>3789</v>
      </c>
      <c r="E170" s="189">
        <v>37580.77466931713</v>
      </c>
      <c r="F170" s="234">
        <v>3835</v>
      </c>
      <c r="G170" s="189">
        <v>37583.98823217593</v>
      </c>
      <c r="H170" s="350">
        <f t="shared" si="16"/>
        <v>3.283433133344907</v>
      </c>
      <c r="I170" s="235">
        <f t="shared" si="14"/>
        <v>78.80239520027777</v>
      </c>
      <c r="J170" s="236">
        <f t="shared" si="15"/>
        <v>4728.1437120166665</v>
      </c>
      <c r="K170" s="237">
        <f t="shared" si="17"/>
        <v>0.851887125770276</v>
      </c>
    </row>
    <row r="171" spans="1:11" ht="13.5" thickBot="1">
      <c r="A171" s="277">
        <f t="shared" si="12"/>
        <v>170</v>
      </c>
      <c r="B171" s="316" t="s">
        <v>169</v>
      </c>
      <c r="C171" s="278"/>
      <c r="D171" s="279">
        <v>3836</v>
      </c>
      <c r="E171" s="50">
        <v>37584.058091493054</v>
      </c>
      <c r="F171" s="279">
        <v>3849</v>
      </c>
      <c r="G171" s="50">
        <v>37584.966270462966</v>
      </c>
      <c r="H171" s="357">
        <f t="shared" si="16"/>
        <v>0.9780439120601853</v>
      </c>
      <c r="I171" s="280">
        <f>H171*24</f>
        <v>23.473053889444447</v>
      </c>
      <c r="J171" s="281">
        <f>I171*60</f>
        <v>1408.383233366667</v>
      </c>
      <c r="K171" s="282">
        <f t="shared" si="17"/>
        <v>0.8550432445804604</v>
      </c>
    </row>
    <row r="172" spans="1:11" ht="13.5" thickBot="1">
      <c r="A172" s="232">
        <f t="shared" si="12"/>
        <v>171</v>
      </c>
      <c r="B172" s="310" t="s">
        <v>148</v>
      </c>
      <c r="C172" s="233"/>
      <c r="D172" s="234">
        <v>3850</v>
      </c>
      <c r="E172" s="189">
        <v>37585.03612962963</v>
      </c>
      <c r="F172" s="234">
        <v>3865</v>
      </c>
      <c r="G172" s="189">
        <v>37586.08402819445</v>
      </c>
      <c r="H172" s="350">
        <f t="shared" si="16"/>
        <v>1.117764470925926</v>
      </c>
      <c r="I172" s="235">
        <f t="shared" si="14"/>
        <v>26.826347302222224</v>
      </c>
      <c r="J172" s="236">
        <f t="shared" si="15"/>
        <v>1609.5808381333334</v>
      </c>
      <c r="K172" s="237">
        <f t="shared" si="17"/>
        <v>0.8586502365032835</v>
      </c>
    </row>
    <row r="173" spans="1:11" ht="12.75">
      <c r="A173" s="277">
        <f t="shared" si="12"/>
        <v>172</v>
      </c>
      <c r="B173" s="316" t="s">
        <v>170</v>
      </c>
      <c r="C173" s="278"/>
      <c r="D173" s="279">
        <v>3866</v>
      </c>
      <c r="E173" s="358">
        <v>37586.153888229164</v>
      </c>
      <c r="F173" s="279">
        <v>3879</v>
      </c>
      <c r="G173" s="358">
        <v>37587.062066956016</v>
      </c>
      <c r="H173" s="357">
        <f t="shared" si="16"/>
        <v>0.9780439120601853</v>
      </c>
      <c r="I173" s="280">
        <f>H173*24</f>
        <v>23.473053889444447</v>
      </c>
      <c r="J173" s="281">
        <f>I173*60</f>
        <v>1408.383233366667</v>
      </c>
      <c r="K173" s="282">
        <f t="shared" si="17"/>
        <v>0.8618063568447732</v>
      </c>
    </row>
    <row r="174" spans="1:11" ht="12.75">
      <c r="A174" s="283">
        <f t="shared" si="12"/>
        <v>173</v>
      </c>
      <c r="B174" s="317" t="s">
        <v>171</v>
      </c>
      <c r="C174" s="284"/>
      <c r="D174" s="359">
        <v>3880</v>
      </c>
      <c r="E174" s="360">
        <v>37587.13192662037</v>
      </c>
      <c r="F174" s="359">
        <v>3893</v>
      </c>
      <c r="G174" s="360">
        <v>37588.04010530093</v>
      </c>
      <c r="H174" s="361">
        <f t="shared" si="16"/>
        <v>0.9780439120601853</v>
      </c>
      <c r="I174" s="285">
        <f>H174*24</f>
        <v>23.473053889444447</v>
      </c>
      <c r="J174" s="286">
        <f>I174*60</f>
        <v>1408.383233366667</v>
      </c>
      <c r="K174" s="287">
        <f t="shared" si="17"/>
        <v>0.864962475841713</v>
      </c>
    </row>
    <row r="175" spans="1:11" ht="12.75">
      <c r="A175" s="283">
        <f t="shared" si="12"/>
        <v>174</v>
      </c>
      <c r="B175" s="317" t="s">
        <v>172</v>
      </c>
      <c r="C175" s="284"/>
      <c r="D175" s="359">
        <v>3894</v>
      </c>
      <c r="E175" s="360">
        <v>37588.1099647338</v>
      </c>
      <c r="F175" s="359">
        <v>3921</v>
      </c>
      <c r="G175" s="360">
        <v>37589.99618857639</v>
      </c>
      <c r="H175" s="361">
        <f t="shared" si="16"/>
        <v>1.9560878241203705</v>
      </c>
      <c r="I175" s="285">
        <f t="shared" si="14"/>
        <v>46.946107778888894</v>
      </c>
      <c r="J175" s="286">
        <f t="shared" si="15"/>
        <v>2816.766466733334</v>
      </c>
      <c r="K175" s="287">
        <f t="shared" si="17"/>
        <v>0.8712747350873932</v>
      </c>
    </row>
    <row r="176" spans="1:11" ht="13.5" thickBot="1">
      <c r="A176" s="283">
        <f t="shared" si="12"/>
        <v>175</v>
      </c>
      <c r="B176" s="309" t="s">
        <v>173</v>
      </c>
      <c r="C176" s="228" t="s">
        <v>173</v>
      </c>
      <c r="D176" s="290">
        <v>3922</v>
      </c>
      <c r="E176" s="362">
        <v>37590.066048368055</v>
      </c>
      <c r="F176" s="290">
        <v>3962</v>
      </c>
      <c r="G176" s="362">
        <v>37592.86046667824</v>
      </c>
      <c r="H176" s="349">
        <f t="shared" si="16"/>
        <v>2.8642714567476855</v>
      </c>
      <c r="I176" s="229">
        <f t="shared" si="14"/>
        <v>68.74251496194445</v>
      </c>
      <c r="J176" s="230">
        <f t="shared" si="15"/>
        <v>4124.550897716667</v>
      </c>
      <c r="K176" s="231">
        <f t="shared" si="17"/>
        <v>0.8805177290628422</v>
      </c>
    </row>
    <row r="177" spans="1:11" ht="12.75">
      <c r="A177" s="90">
        <f t="shared" si="12"/>
        <v>176</v>
      </c>
      <c r="B177" s="113" t="s">
        <v>180</v>
      </c>
      <c r="C177" s="89"/>
      <c r="D177" s="91">
        <v>3925</v>
      </c>
      <c r="E177" s="333">
        <v>37590.275631412034</v>
      </c>
      <c r="F177" s="91">
        <v>3931</v>
      </c>
      <c r="G177" s="333">
        <v>37590.69479340278</v>
      </c>
      <c r="H177" s="327">
        <f t="shared" si="16"/>
        <v>0.48902195603009263</v>
      </c>
      <c r="I177" s="92">
        <f>H177*24</f>
        <v>11.736526944722224</v>
      </c>
      <c r="J177" s="93">
        <f>I177*60</f>
        <v>704.1916166833335</v>
      </c>
      <c r="K177" s="137">
        <f t="shared" si="17"/>
        <v>0.8735291251891562</v>
      </c>
    </row>
    <row r="178" spans="1:11" ht="12.75">
      <c r="A178" s="145">
        <f t="shared" si="12"/>
        <v>177</v>
      </c>
      <c r="B178" s="146" t="s">
        <v>181</v>
      </c>
      <c r="C178" s="147"/>
      <c r="D178" s="148">
        <v>3932</v>
      </c>
      <c r="E178" s="335">
        <v>37590.764654004626</v>
      </c>
      <c r="F178" s="148">
        <v>3957</v>
      </c>
      <c r="G178" s="335">
        <v>37592.511162627314</v>
      </c>
      <c r="H178" s="336">
        <f>(F178+1-D178)*6035.928143/86400</f>
        <v>1.8163672652546294</v>
      </c>
      <c r="I178" s="149">
        <f>H178*24</f>
        <v>43.59281436611111</v>
      </c>
      <c r="J178" s="150">
        <f>I178*60</f>
        <v>2615.568861966666</v>
      </c>
      <c r="K178" s="154">
        <f t="shared" si="17"/>
        <v>0.8793905287270097</v>
      </c>
    </row>
    <row r="179" spans="1:11" ht="13.5" thickBot="1">
      <c r="A179" s="95">
        <f t="shared" si="12"/>
        <v>178</v>
      </c>
      <c r="B179" s="114" t="s">
        <v>182</v>
      </c>
      <c r="C179" s="94"/>
      <c r="D179" s="96">
        <v>3958</v>
      </c>
      <c r="E179" s="334">
        <v>37592.58102262732</v>
      </c>
      <c r="F179" s="96">
        <v>3958</v>
      </c>
      <c r="G179" s="334">
        <v>37592.58102262732</v>
      </c>
      <c r="H179" s="330">
        <f t="shared" si="16"/>
        <v>0.06986027943287038</v>
      </c>
      <c r="I179" s="97">
        <f>H179*24</f>
        <v>1.676646706388889</v>
      </c>
      <c r="J179" s="98">
        <f>I179*60</f>
        <v>100.59880238333334</v>
      </c>
      <c r="K179" s="138">
        <f t="shared" si="17"/>
        <v>0.879615966179727</v>
      </c>
    </row>
    <row r="180" spans="1:11" ht="12.75">
      <c r="A180" s="288">
        <f t="shared" si="12"/>
        <v>179</v>
      </c>
      <c r="B180" s="163" t="s">
        <v>174</v>
      </c>
      <c r="C180" s="164" t="s">
        <v>174</v>
      </c>
      <c r="D180" s="165">
        <v>3963</v>
      </c>
      <c r="E180" s="166">
        <v>37592.93032627315</v>
      </c>
      <c r="F180" s="57">
        <v>3978</v>
      </c>
      <c r="G180" s="166">
        <v>37593.978231168985</v>
      </c>
      <c r="H180" s="341">
        <f t="shared" si="16"/>
        <v>1.117764470925926</v>
      </c>
      <c r="I180" s="167">
        <f t="shared" si="14"/>
        <v>26.826347302222224</v>
      </c>
      <c r="J180" s="168">
        <f t="shared" si="15"/>
        <v>1609.5808381333334</v>
      </c>
      <c r="K180" s="169">
        <f t="shared" si="17"/>
        <v>0.884124742797732</v>
      </c>
    </row>
    <row r="181" spans="1:11" ht="13.5" thickBot="1">
      <c r="A181" s="288">
        <f t="shared" si="12"/>
        <v>180</v>
      </c>
      <c r="B181" s="163" t="s">
        <v>175</v>
      </c>
      <c r="C181" s="164"/>
      <c r="D181" s="165">
        <v>3979</v>
      </c>
      <c r="E181" s="166">
        <v>37594.04809077546</v>
      </c>
      <c r="F181" s="57">
        <v>3982</v>
      </c>
      <c r="G181" s="166">
        <v>37594.25767313658</v>
      </c>
      <c r="H181" s="341">
        <f t="shared" si="16"/>
        <v>0.2794411177314815</v>
      </c>
      <c r="I181" s="167">
        <f t="shared" si="14"/>
        <v>6.706586825555556</v>
      </c>
      <c r="J181" s="168">
        <f t="shared" si="15"/>
        <v>402.39520953333334</v>
      </c>
      <c r="K181" s="169">
        <f t="shared" si="17"/>
        <v>0.8850264989579569</v>
      </c>
    </row>
    <row r="182" spans="1:11" ht="13.5" thickBot="1">
      <c r="A182" s="90">
        <f t="shared" si="12"/>
        <v>181</v>
      </c>
      <c r="B182" s="113" t="s">
        <v>184</v>
      </c>
      <c r="C182" s="89"/>
      <c r="D182" s="91">
        <v>3981</v>
      </c>
      <c r="E182" s="333">
        <v>37594.187811875</v>
      </c>
      <c r="F182" s="91">
        <v>3983</v>
      </c>
      <c r="G182" s="333">
        <v>37594.32753377315</v>
      </c>
      <c r="H182" s="327">
        <f t="shared" si="16"/>
        <v>0.2095808382986111</v>
      </c>
      <c r="I182" s="92">
        <f>H182*24</f>
        <v>5.029940119166667</v>
      </c>
      <c r="J182" s="93">
        <f>I182*60</f>
        <v>301.79640715</v>
      </c>
      <c r="K182" s="137">
        <f t="shared" si="17"/>
        <v>0.8852519384648665</v>
      </c>
    </row>
    <row r="183" spans="1:11" ht="13.5" thickBot="1">
      <c r="A183" s="238">
        <f t="shared" si="12"/>
        <v>182</v>
      </c>
      <c r="B183" s="311" t="s">
        <v>185</v>
      </c>
      <c r="C183" s="239"/>
      <c r="D183" s="240">
        <v>3984</v>
      </c>
      <c r="E183" s="241">
        <v>37594.39739377315</v>
      </c>
      <c r="F183" s="240">
        <v>3987</v>
      </c>
      <c r="G183" s="241">
        <v>37594.6069731713</v>
      </c>
      <c r="H183" s="351">
        <f t="shared" si="16"/>
        <v>0.2794411177314815</v>
      </c>
      <c r="I183" s="242">
        <f>H183*24</f>
        <v>6.706586825555556</v>
      </c>
      <c r="J183" s="243">
        <f>I183*60</f>
        <v>402.39520953333334</v>
      </c>
      <c r="K183" s="244">
        <f t="shared" si="17"/>
        <v>0.8861536863335402</v>
      </c>
    </row>
    <row r="184" spans="1:11" ht="12.75">
      <c r="A184" s="90">
        <f t="shared" si="12"/>
        <v>183</v>
      </c>
      <c r="B184" s="146" t="s">
        <v>186</v>
      </c>
      <c r="C184" s="147"/>
      <c r="D184" s="148">
        <v>3987</v>
      </c>
      <c r="E184" s="335">
        <v>37594.6069731713</v>
      </c>
      <c r="F184" s="148">
        <v>3987</v>
      </c>
      <c r="G184" s="335">
        <v>37594.6069731713</v>
      </c>
      <c r="H184" s="336">
        <f t="shared" si="16"/>
        <v>0.06986027943287038</v>
      </c>
      <c r="I184" s="149">
        <f>H184*24</f>
        <v>1.676646706388889</v>
      </c>
      <c r="J184" s="150">
        <f>I184*60</f>
        <v>100.59880238333334</v>
      </c>
      <c r="K184" s="154">
        <f t="shared" si="17"/>
        <v>0.8861536863335402</v>
      </c>
    </row>
    <row r="185" spans="1:11" ht="13.5" thickBot="1">
      <c r="A185" s="95">
        <f t="shared" si="12"/>
        <v>184</v>
      </c>
      <c r="B185" s="114" t="s">
        <v>187</v>
      </c>
      <c r="C185" s="94"/>
      <c r="D185" s="96">
        <v>3988</v>
      </c>
      <c r="E185" s="334">
        <v>37594.67683429398</v>
      </c>
      <c r="F185" s="96">
        <v>3988</v>
      </c>
      <c r="G185" s="334">
        <v>37594.67683429398</v>
      </c>
      <c r="H185" s="330">
        <f t="shared" si="16"/>
        <v>0.06986027943287038</v>
      </c>
      <c r="I185" s="97">
        <f>H185*24</f>
        <v>1.676646706388889</v>
      </c>
      <c r="J185" s="98">
        <f>I185*60</f>
        <v>100.59880238333334</v>
      </c>
      <c r="K185" s="138">
        <f t="shared" si="17"/>
        <v>0.8863791274091344</v>
      </c>
    </row>
    <row r="186" spans="1:11" ht="13.5" thickBot="1">
      <c r="A186" s="266">
        <f t="shared" si="12"/>
        <v>185</v>
      </c>
      <c r="B186" s="152" t="s">
        <v>188</v>
      </c>
      <c r="C186" s="153"/>
      <c r="D186" s="151">
        <v>3983</v>
      </c>
      <c r="E186" s="187">
        <v>37594.32753377315</v>
      </c>
      <c r="F186" s="151">
        <v>4054</v>
      </c>
      <c r="G186" s="187">
        <v>37599.287608576386</v>
      </c>
      <c r="H186" s="355">
        <f t="shared" si="16"/>
        <v>5.029940119166667</v>
      </c>
      <c r="I186" s="267">
        <f>H186*24</f>
        <v>120.71856285999999</v>
      </c>
      <c r="J186" s="268">
        <f>I186*60</f>
        <v>7243.113771599999</v>
      </c>
      <c r="K186" s="269">
        <f t="shared" si="17"/>
        <v>0.9012580453769385</v>
      </c>
    </row>
    <row r="187" spans="1:11" ht="13.5" thickBot="1">
      <c r="A187" s="289">
        <f t="shared" si="12"/>
        <v>186</v>
      </c>
      <c r="B187" s="309" t="s">
        <v>176</v>
      </c>
      <c r="C187" s="228"/>
      <c r="D187" s="290">
        <v>4055</v>
      </c>
      <c r="E187" s="291">
        <v>37599.357468587965</v>
      </c>
      <c r="F187" s="290">
        <v>4083</v>
      </c>
      <c r="G187" s="291">
        <v>37601.31355225694</v>
      </c>
      <c r="H187" s="349">
        <f t="shared" si="16"/>
        <v>2.0259481035532407</v>
      </c>
      <c r="I187" s="229">
        <f t="shared" si="14"/>
        <v>48.62275448527778</v>
      </c>
      <c r="J187" s="230">
        <f t="shared" si="15"/>
        <v>2917.3652691166667</v>
      </c>
      <c r="K187" s="231">
        <f t="shared" si="17"/>
        <v>0.9077957433825534</v>
      </c>
    </row>
    <row r="188" spans="1:11" ht="13.5" thickBot="1">
      <c r="A188" s="283">
        <f t="shared" si="12"/>
        <v>187</v>
      </c>
      <c r="B188" s="317" t="s">
        <v>183</v>
      </c>
      <c r="C188" s="284" t="s">
        <v>183</v>
      </c>
      <c r="D188" s="359">
        <v>4084</v>
      </c>
      <c r="E188" s="166">
        <v>37601.38341204861</v>
      </c>
      <c r="F188" s="57">
        <v>4116</v>
      </c>
      <c r="G188" s="166">
        <v>37603.61892576389</v>
      </c>
      <c r="H188" s="361">
        <f>(F188+1-D188)*6035.928143/86400</f>
        <v>2.305389221284722</v>
      </c>
      <c r="I188" s="285">
        <f t="shared" si="14"/>
        <v>55.32934131083333</v>
      </c>
      <c r="J188" s="286">
        <f t="shared" si="15"/>
        <v>3319.7604786499996</v>
      </c>
      <c r="K188" s="287">
        <f t="shared" si="17"/>
        <v>0.91523515836887</v>
      </c>
    </row>
    <row r="189" spans="1:11" ht="12.75">
      <c r="A189" s="90">
        <f t="shared" si="12"/>
        <v>188</v>
      </c>
      <c r="B189" s="113" t="s">
        <v>189</v>
      </c>
      <c r="C189" s="89"/>
      <c r="D189" s="91">
        <v>4093</v>
      </c>
      <c r="E189" s="333">
        <v>37602.01215188657</v>
      </c>
      <c r="F189" s="91">
        <v>4098</v>
      </c>
      <c r="G189" s="333">
        <v>37602.36145315972</v>
      </c>
      <c r="H189" s="327">
        <f>(F189+1-D189)*6035.928143/86400</f>
        <v>0.4191616765972222</v>
      </c>
      <c r="I189" s="92">
        <f>H189*24</f>
        <v>10.059880238333333</v>
      </c>
      <c r="J189" s="93">
        <f>I189*60</f>
        <v>603.5928143</v>
      </c>
      <c r="K189" s="137">
        <f t="shared" si="17"/>
        <v>0.9111773080864061</v>
      </c>
    </row>
    <row r="190" spans="1:11" ht="12.75">
      <c r="A190" s="145">
        <f t="shared" si="12"/>
        <v>189</v>
      </c>
      <c r="B190" s="146" t="s">
        <v>190</v>
      </c>
      <c r="C190" s="147"/>
      <c r="D190" s="148">
        <v>4099</v>
      </c>
      <c r="E190" s="335">
        <v>37602.43131274306</v>
      </c>
      <c r="F190" s="148">
        <v>4109</v>
      </c>
      <c r="G190" s="335">
        <v>37603.129906064816</v>
      </c>
      <c r="H190" s="336">
        <f>(F190+1-D190)*6035.928143/86400</f>
        <v>0.7684630737615741</v>
      </c>
      <c r="I190" s="149">
        <f>H190*24</f>
        <v>18.443113770277776</v>
      </c>
      <c r="J190" s="150">
        <f>I190*60</f>
        <v>1106.5868262166666</v>
      </c>
      <c r="K190" s="154">
        <f t="shared" si="17"/>
        <v>0.9136570971710055</v>
      </c>
    </row>
    <row r="191" spans="1:11" ht="13.5" thickBot="1">
      <c r="A191" s="95">
        <f t="shared" si="12"/>
        <v>190</v>
      </c>
      <c r="B191" s="114" t="s">
        <v>191</v>
      </c>
      <c r="C191" s="94"/>
      <c r="D191" s="96">
        <v>4110</v>
      </c>
      <c r="E191" s="334">
        <v>37603.19976697917</v>
      </c>
      <c r="F191" s="96">
        <v>4110</v>
      </c>
      <c r="G191" s="334">
        <v>37603.19976697917</v>
      </c>
      <c r="H191" s="330">
        <f>(F191+1-D191)*6035.928143/86400</f>
        <v>0.06986027943287038</v>
      </c>
      <c r="I191" s="97">
        <f>H191*24</f>
        <v>1.676646706388889</v>
      </c>
      <c r="J191" s="98">
        <f>I191*60</f>
        <v>100.59880238333334</v>
      </c>
      <c r="K191" s="138">
        <f t="shared" si="17"/>
        <v>0.913882537574313</v>
      </c>
    </row>
    <row r="192" spans="1:11" ht="13.5" thickBot="1">
      <c r="A192" s="299">
        <f t="shared" si="12"/>
        <v>191</v>
      </c>
      <c r="B192" s="319" t="s">
        <v>179</v>
      </c>
      <c r="C192" s="300" t="s">
        <v>179</v>
      </c>
      <c r="D192" s="301">
        <v>4117</v>
      </c>
      <c r="E192" s="302">
        <v>37603.688786597224</v>
      </c>
      <c r="F192" s="301">
        <v>4127</v>
      </c>
      <c r="G192" s="302">
        <v>37604.38738644676</v>
      </c>
      <c r="H192" s="363">
        <f t="shared" si="16"/>
        <v>0.7684630737615741</v>
      </c>
      <c r="I192" s="303">
        <f t="shared" si="14"/>
        <v>18.443113770277776</v>
      </c>
      <c r="J192" s="304">
        <f t="shared" si="15"/>
        <v>1106.5868262166666</v>
      </c>
      <c r="K192" s="305">
        <f t="shared" si="17"/>
        <v>0.9177149725522581</v>
      </c>
    </row>
    <row r="193" spans="1:11" ht="13.5" thickBot="1">
      <c r="A193" s="292">
        <f t="shared" si="12"/>
        <v>192</v>
      </c>
      <c r="B193" s="318" t="s">
        <v>177</v>
      </c>
      <c r="C193" s="293"/>
      <c r="D193" s="294">
        <v>4128</v>
      </c>
      <c r="E193" s="295">
        <v>37604.45724570602</v>
      </c>
      <c r="F193" s="294">
        <v>4149</v>
      </c>
      <c r="G193" s="295">
        <v>37605.92430284722</v>
      </c>
      <c r="H193" s="364">
        <f>(F193+1-D193)*6035.928143/86400</f>
        <v>1.5369261475231482</v>
      </c>
      <c r="I193" s="296">
        <f t="shared" si="14"/>
        <v>36.88622754055555</v>
      </c>
      <c r="J193" s="297">
        <f t="shared" si="15"/>
        <v>2213.1736524333332</v>
      </c>
      <c r="K193" s="298">
        <f t="shared" si="17"/>
        <v>0.9226745848961274</v>
      </c>
    </row>
    <row r="194" spans="1:11" ht="13.5" thickBot="1">
      <c r="A194" s="292">
        <f t="shared" si="12"/>
        <v>193</v>
      </c>
      <c r="B194" s="318" t="s">
        <v>178</v>
      </c>
      <c r="C194" s="293"/>
      <c r="D194" s="294">
        <v>4150</v>
      </c>
      <c r="E194" s="295">
        <v>37605.99416190972</v>
      </c>
      <c r="F194" s="294">
        <v>4166</v>
      </c>
      <c r="G194" s="295">
        <v>37607.11191746528</v>
      </c>
      <c r="H194" s="364">
        <f t="shared" si="16"/>
        <v>1.1876247503587962</v>
      </c>
      <c r="I194" s="296">
        <f t="shared" si="14"/>
        <v>28.50299400861111</v>
      </c>
      <c r="J194" s="297">
        <f t="shared" si="15"/>
        <v>1710.1796405166667</v>
      </c>
      <c r="K194" s="298">
        <f t="shared" si="17"/>
        <v>0.9265070042246766</v>
      </c>
    </row>
    <row r="195" spans="1:11" ht="13.5" thickBot="1">
      <c r="A195" s="266">
        <f t="shared" si="12"/>
        <v>194</v>
      </c>
      <c r="B195" s="152" t="s">
        <v>192</v>
      </c>
      <c r="C195" s="153"/>
      <c r="D195" s="151">
        <v>4167</v>
      </c>
      <c r="E195" s="187">
        <v>37607.18177789352</v>
      </c>
      <c r="F195" s="151">
        <v>4492</v>
      </c>
      <c r="G195" s="187">
        <v>37629.88639714121</v>
      </c>
      <c r="H195" s="355">
        <f t="shared" si="16"/>
        <v>22.77445109511574</v>
      </c>
      <c r="I195" s="267">
        <f t="shared" si="14"/>
        <v>546.5868262827778</v>
      </c>
      <c r="J195" s="268">
        <f t="shared" si="15"/>
        <v>32795.20957696667</v>
      </c>
      <c r="K195" s="269">
        <f t="shared" si="17"/>
        <v>1</v>
      </c>
    </row>
    <row r="196" spans="1:11" ht="12.75">
      <c r="A196" s="90">
        <f>A195+1</f>
        <v>195</v>
      </c>
      <c r="B196" s="146" t="s">
        <v>193</v>
      </c>
      <c r="C196" s="147"/>
      <c r="D196" s="148">
        <v>4428</v>
      </c>
      <c r="E196" s="335">
        <v>37625.4153453125</v>
      </c>
      <c r="F196" s="148">
        <v>4455</v>
      </c>
      <c r="G196" s="335">
        <v>37627.30157096065</v>
      </c>
      <c r="H196" s="336">
        <f t="shared" si="16"/>
        <v>1.9560878241203705</v>
      </c>
      <c r="I196" s="149">
        <f t="shared" si="14"/>
        <v>46.946107778888894</v>
      </c>
      <c r="J196" s="150">
        <f t="shared" si="15"/>
        <v>2816.766466733334</v>
      </c>
      <c r="K196" s="154">
        <f t="shared" si="17"/>
        <v>0.9916587943052538</v>
      </c>
    </row>
    <row r="197" spans="1:11" ht="13.5" thickBot="1">
      <c r="A197" s="95">
        <f>A196+1</f>
        <v>196</v>
      </c>
      <c r="B197" s="114" t="s">
        <v>196</v>
      </c>
      <c r="C197" s="94"/>
      <c r="D197" s="96">
        <v>4456</v>
      </c>
      <c r="E197" s="334">
        <v>37627.3714308912</v>
      </c>
      <c r="F197" s="96">
        <v>4456</v>
      </c>
      <c r="G197" s="334">
        <v>37627.3714308912</v>
      </c>
      <c r="H197" s="330">
        <f t="shared" si="16"/>
        <v>0.06986027943287038</v>
      </c>
      <c r="I197" s="97">
        <f t="shared" si="14"/>
        <v>1.676646706388889</v>
      </c>
      <c r="J197" s="98">
        <f t="shared" si="15"/>
        <v>100.59880238333334</v>
      </c>
      <c r="K197" s="138">
        <f t="shared" si="17"/>
        <v>0.99188423153386</v>
      </c>
    </row>
    <row r="198" spans="1:11" ht="13.5" thickBot="1">
      <c r="A198" s="266">
        <f>A197+1</f>
        <v>197</v>
      </c>
      <c r="B198" s="152" t="s">
        <v>194</v>
      </c>
      <c r="C198" s="153"/>
      <c r="D198" s="151">
        <v>4457</v>
      </c>
      <c r="E198" s="187">
        <v>37627.44129052083</v>
      </c>
      <c r="F198" s="151">
        <v>4492</v>
      </c>
      <c r="G198" s="187">
        <v>37629.88639714121</v>
      </c>
      <c r="H198" s="355">
        <f>(F198+1-D198)*6035.928143/86400</f>
        <v>2.5149700595833333</v>
      </c>
      <c r="I198" s="267">
        <f>H198*24</f>
        <v>60.359281429999996</v>
      </c>
      <c r="J198" s="268">
        <f>I198*60</f>
        <v>3621.5568857999997</v>
      </c>
      <c r="K198" s="269">
        <f t="shared" si="17"/>
        <v>1</v>
      </c>
    </row>
  </sheetData>
  <conditionalFormatting sqref="C132:C136 C2:C130 C138 C141:C145 C160 C162 C177:C179 C182 C184:C185 C189:C191 C196:C197">
    <cfRule type="cellIs" priority="1" dxfId="0" operator="equal" stopIfTrue="1">
      <formula>""</formula>
    </cfRule>
  </conditionalFormatting>
  <conditionalFormatting sqref="E167 G164 G167 E162 E164 E160 G160 G162 E172 G172 E2:E155 G2:G154 E184:E185 G184:G185 G174:G182 E174:E182 G188:G191 E188:E191 G196:G197 E196:E197">
    <cfRule type="cellIs" priority="2" dxfId="1" operator="lessThanOrEqual" stopIfTrue="1">
      <formula>LokalCopyOfLastAvailableAUX_TIM_UTC</formula>
    </cfRule>
    <cfRule type="cellIs" priority="3" dxfId="2" operator="greaterThan" stopIfTrue="1">
      <formula>LokalCopyOfLastAvailableROE_UTC</formula>
    </cfRule>
  </conditionalFormatting>
  <conditionalFormatting sqref="F2:F58 F61:F71 F88:F89 F76:F82 F93:F95 F107:F109 F112:F114 F99:F102 F116:F133 F136:F141 F150:F161 F145:F148 F163:F176 F180:F181 F198 F186:F188 F192:F193 F195 F183">
    <cfRule type="expression" priority="4" dxfId="3" stopIfTrue="1">
      <formula>NOT($D3=$F2+1)</formula>
    </cfRule>
  </conditionalFormatting>
  <conditionalFormatting sqref="F86:F87">
    <cfRule type="expression" priority="5" dxfId="4" stopIfTrue="1">
      <formula>NOT($D87=$F86+1)</formula>
    </cfRule>
  </conditionalFormatting>
  <conditionalFormatting sqref="F98 F103">
    <cfRule type="expression" priority="6" dxfId="3" stopIfTrue="1">
      <formula>NOT($D103=$F98+1)</formula>
    </cfRule>
  </conditionalFormatting>
  <conditionalFormatting sqref="G155:G159 E156:E159 E161 G163 E163 G161 E173 G165:G166 G173 E168:E171 E165:E166 G168:G171 G186:G187 E186:E187 E198 G198 E192:E195 G192:G195 G183 E183">
    <cfRule type="cellIs" priority="7" dxfId="1" operator="lessThanOrEqual" stopIfTrue="1">
      <formula>LokalCopyOfLastAvailableAUX_TIM_UTC</formula>
    </cfRule>
  </conditionalFormatting>
  <printOptions horizontalCentered="1"/>
  <pageMargins left="0.1968503937007874" right="0.1968503937007874" top="0.3937007874015748" bottom="0.4330708661417323" header="0.1968503937007874" footer="0.2362204724409449"/>
  <pageSetup fitToHeight="2" fitToWidth="1" horizontalDpi="600" verticalDpi="600" orientation="portrait" paperSize="9" scale="58" r:id="rId1"/>
  <headerFooter alignWithMargins="0">
    <oddHeader>&amp;C&amp;A</oddHeader>
    <oddFooter>&amp;L&amp;D / &amp;T&amp;C&amp;P of &amp;N&amp;R&amp;F /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B2" sqref="B2"/>
    </sheetView>
  </sheetViews>
  <sheetFormatPr defaultColWidth="9.140625" defaultRowHeight="12.75"/>
  <cols>
    <col min="1" max="1" width="31.140625" style="0" customWidth="1"/>
    <col min="2" max="2" width="22.8515625" style="0" bestFit="1" customWidth="1"/>
  </cols>
  <sheetData>
    <row r="1" spans="1:2" ht="13.5" thickBot="1">
      <c r="A1" s="10" t="s">
        <v>68</v>
      </c>
      <c r="B1" s="11">
        <v>37637</v>
      </c>
    </row>
    <row r="2" spans="1:2" ht="13.5" thickBot="1">
      <c r="A2" s="75" t="s">
        <v>82</v>
      </c>
      <c r="B2" s="76" t="s">
        <v>195</v>
      </c>
    </row>
    <row r="3" spans="1:2" ht="12.75">
      <c r="A3" s="124" t="s">
        <v>104</v>
      </c>
      <c r="B3" s="124">
        <v>37320</v>
      </c>
    </row>
  </sheetData>
  <conditionalFormatting sqref="A3:B3">
    <cfRule type="cellIs" priority="1" dxfId="5" operator="equal" stopIfTrue="1">
      <formula>7</formula>
    </cfRule>
    <cfRule type="cellIs" priority="2" dxfId="6" operator="equal" stopIfTrue="1">
      <formula>1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Astrium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Rolf Mager ED511</dc:creator>
  <cp:keywords/>
  <dc:description/>
  <cp:lastModifiedBy>NIESSEN</cp:lastModifiedBy>
  <cp:lastPrinted>2002-07-29T12:36:21Z</cp:lastPrinted>
  <dcterms:created xsi:type="dcterms:W3CDTF">2000-07-06T13:08:42Z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